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1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\aa" localSheetId="5">#REF!</definedName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fn.SUMIFS" hidden="1">#NAME?</definedName>
    <definedName name="A">#N/A</definedName>
    <definedName name="aaaaaaa" localSheetId="5">#REF!</definedName>
    <definedName name="aaaaaaa">#REF!</definedName>
    <definedName name="B">#N/A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 localSheetId="5">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5">'表五'!#REF!</definedName>
    <definedName name="_xlnm.Print_Area">#N/A</definedName>
    <definedName name="_xlnm.Print_Titles" localSheetId="9">'表九'!$1:$5</definedName>
    <definedName name="_xlnm.Print_Titles" localSheetId="5">'表五'!$1:$4</definedName>
    <definedName name="_xlnm.Print_Titles" localSheetId="1">'表一'!$1:$5</definedName>
    <definedName name="_xlnm.Print_Titles" localSheetId="2">'表二'!$1:$4</definedName>
    <definedName name="_xlnm.Print_Titles">#N/A</definedName>
    <definedName name="rrrrr" localSheetId="5">#REF!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地区名称">#REF!</definedName>
    <definedName name="第三批">#N/A</definedName>
    <definedName name="呃呃呃" localSheetId="5">#REF!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 localSheetId="5">#REF!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 localSheetId="5">#REF!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  <definedName name="_xlnm.Print_Titles" localSheetId="6">'表六'!$1:$5</definedName>
  </definedNames>
  <calcPr fullCalcOnLoad="1"/>
</workbook>
</file>

<file path=xl/sharedStrings.xml><?xml version="1.0" encoding="utf-8"?>
<sst xmlns="http://schemas.openxmlformats.org/spreadsheetml/2006/main" count="3461" uniqueCount="1528">
  <si>
    <t>目  录</t>
  </si>
  <si>
    <t xml:space="preserve">            表一 2018年一般公共预算收入表</t>
  </si>
  <si>
    <t xml:space="preserve">            表二 2018年一般公共预算本级收入表</t>
  </si>
  <si>
    <t xml:space="preserve">            表三 2018年一般公共预算支出表</t>
  </si>
  <si>
    <t xml:space="preserve">            表四 2018年一般公共预算本级支出表</t>
  </si>
  <si>
    <t xml:space="preserve">            表五 2018年本级一般公共预算基本支出表（按经济分类）</t>
  </si>
  <si>
    <t xml:space="preserve">            表六 2018年一般公共预算税收返还和转移支付表</t>
  </si>
  <si>
    <t xml:space="preserve">            表七 2018年政府性基金预算收入表</t>
  </si>
  <si>
    <t xml:space="preserve">            表八 2018年政府性基金预算支出表</t>
  </si>
  <si>
    <t xml:space="preserve">            表九 2018年政府性基金转移支付表</t>
  </si>
  <si>
    <t xml:space="preserve">            表十 2018年社会保险基金收入预算表</t>
  </si>
  <si>
    <t xml:space="preserve">            表十一 2018年社会保险基金支出预算表</t>
  </si>
  <si>
    <t xml:space="preserve">            表十二 2018年国有资本经营收入预算表</t>
  </si>
  <si>
    <t xml:space="preserve">            表十三 2018年国有资本经营支出预算表</t>
  </si>
  <si>
    <t xml:space="preserve">            表十四 2018年国有资本经营预算转移支付表</t>
  </si>
  <si>
    <t>表一</t>
  </si>
  <si>
    <t>2018年一般公共预算收入表</t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</si>
  <si>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</si>
  <si>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</si>
  <si>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</si>
  <si>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</si>
  <si>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</si>
  <si>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</si>
  <si>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项目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</si>
  <si>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</si>
  <si>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</si>
  <si>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</si>
  <si>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</si>
  <si>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</si>
  <si>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</si>
  <si>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</si>
  <si>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</si>
  <si>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</si>
  <si>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</si>
  <si>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</si>
  <si>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</si>
  <si>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</si>
  <si>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</si>
  <si>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</si>
  <si>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</si>
  <si>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</si>
  <si>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</si>
  <si>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</si>
  <si>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</si>
  <si>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</si>
  <si>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</si>
  <si>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</si>
  <si>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</si>
  <si>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</si>
  <si>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</si>
  <si>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</si>
  <si>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</si>
  <si>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</si>
  <si>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</si>
  <si>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</si>
  <si>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</si>
  <si>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</si>
  <si>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</si>
  <si>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</si>
  <si>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</si>
  <si>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</si>
  <si>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</si>
  <si>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</si>
  <si>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</si>
  <si>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</si>
  <si>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</si>
  <si>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</si>
  <si>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</si>
  <si>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</si>
  <si>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</si>
  <si>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</si>
  <si>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医疗卫生与计划生育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</si>
  <si>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</si>
  <si>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</si>
  <si>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</si>
  <si>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</si>
  <si>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</si>
  <si>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</si>
  <si>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</si>
  <si>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</si>
  <si>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住房保障</t>
  </si>
  <si>
    <t xml:space="preserve">      粮油物资储备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</si>
  <si>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</si>
  <si>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</si>
  <si>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</si>
  <si>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</si>
  <si>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r>
      <t xml:space="preserve">    补充</t>
    </r>
    <r>
      <rPr>
        <sz val="11"/>
        <rFont val="宋体"/>
        <family val="0"/>
      </rPr>
      <t>预算稳定调节基金</t>
    </r>
  </si>
  <si>
    <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调入</t>
    </r>
    <r>
      <rPr>
        <sz val="11"/>
        <rFont val="宋体"/>
        <family val="0"/>
      </rPr>
      <t>预算稳定调节基金</t>
    </r>
  </si>
  <si>
    <r>
      <t xml:space="preserve">    补充</t>
    </r>
    <r>
      <rPr>
        <sz val="11"/>
        <rFont val="宋体"/>
        <family val="0"/>
      </rPr>
      <t>预算周转金</t>
    </r>
  </si>
  <si>
    <r>
      <t xml:space="preserve">   </t>
    </r>
    <r>
      <rPr>
        <sz val="11"/>
        <rFont val="宋体"/>
        <family val="0"/>
      </rPr>
      <t xml:space="preserve"> 从政府性基金预算调入</t>
    </r>
  </si>
  <si>
    <r>
      <t xml:space="preserve">   </t>
    </r>
    <r>
      <rPr>
        <sz val="11"/>
        <rFont val="宋体"/>
        <family val="0"/>
      </rPr>
      <t xml:space="preserve"> 其他调出资金</t>
    </r>
  </si>
  <si>
    <r>
      <t xml:space="preserve">   </t>
    </r>
    <r>
      <rPr>
        <sz val="11"/>
        <rFont val="宋体"/>
        <family val="0"/>
      </rPr>
      <t xml:space="preserve"> 从国有资本经营预算调入</t>
    </r>
  </si>
  <si>
    <t xml:space="preserve">  年终结余</t>
  </si>
  <si>
    <r>
      <t xml:space="preserve">   </t>
    </r>
    <r>
      <rPr>
        <sz val="11"/>
        <rFont val="宋体"/>
        <family val="0"/>
      </rPr>
      <t xml:space="preserve"> 从其他资金调入</t>
    </r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</si>
  <si>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</si>
  <si>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</si>
  <si>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</si>
  <si>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</si>
  <si>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 xml:space="preserve">  援助其他地区支出</t>
  </si>
  <si>
    <t xml:space="preserve">  接受其他地区援助收入</t>
  </si>
  <si>
    <t>收入总计</t>
  </si>
  <si>
    <t>支出总计</t>
  </si>
  <si>
    <t>表二</t>
  </si>
  <si>
    <t>2018年一般公共预算本级收入表</t>
  </si>
  <si>
    <t>预算数为决算（执行）数%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</si>
  <si>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</si>
  <si>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</si>
  <si>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</si>
  <si>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</si>
  <si>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</si>
  <si>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</si>
  <si>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</si>
  <si>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</si>
  <si>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</si>
  <si>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</si>
  <si>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</si>
  <si>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</si>
  <si>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</si>
  <si>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</si>
  <si>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</si>
  <si>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</si>
  <si>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</si>
  <si>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</si>
  <si>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</si>
  <si>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</si>
  <si>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</si>
  <si>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</si>
  <si>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</si>
  <si>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</si>
  <si>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</si>
  <si>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</si>
  <si>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</si>
  <si>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</si>
  <si>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表三</t>
  </si>
  <si>
    <t>2018年一般公共预算支出表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</si>
  <si>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</si>
  <si>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</si>
  <si>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</si>
  <si>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</si>
  <si>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</si>
  <si>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</si>
  <si>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</si>
  <si>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</si>
  <si>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</si>
  <si>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</si>
  <si>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</si>
  <si>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</si>
  <si>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</si>
  <si>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</si>
  <si>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</si>
  <si>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</si>
  <si>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</si>
  <si>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</si>
  <si>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</si>
  <si>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</si>
  <si>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</si>
  <si>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</si>
  <si>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</si>
  <si>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</si>
  <si>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</si>
  <si>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</si>
  <si>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</si>
  <si>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</si>
  <si>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</si>
  <si>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</si>
  <si>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</si>
  <si>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</si>
  <si>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</si>
  <si>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</si>
  <si>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</si>
  <si>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</si>
  <si>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</si>
  <si>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</si>
  <si>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</si>
  <si>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</si>
  <si>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</si>
  <si>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</si>
  <si>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</si>
  <si>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</si>
  <si>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</si>
  <si>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</si>
  <si>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</si>
  <si>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</si>
  <si>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</si>
  <si>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</si>
  <si>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</si>
  <si>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</si>
  <si>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</si>
  <si>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</si>
  <si>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</si>
  <si>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</si>
  <si>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</si>
  <si>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</si>
  <si>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</si>
  <si>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</si>
  <si>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</si>
  <si>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</si>
  <si>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</si>
  <si>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</si>
  <si>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</si>
  <si>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</si>
  <si>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</si>
  <si>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</si>
  <si>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</si>
  <si>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</si>
  <si>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</si>
  <si>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</si>
  <si>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</si>
  <si>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</si>
  <si>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</si>
  <si>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</si>
  <si>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</si>
  <si>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</si>
  <si>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</si>
  <si>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</si>
  <si>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</si>
  <si>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</si>
  <si>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</si>
  <si>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</si>
  <si>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</si>
  <si>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</si>
  <si>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</si>
  <si>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</si>
  <si>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</si>
  <si>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</si>
  <si>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</si>
  <si>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</si>
  <si>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</si>
  <si>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</si>
  <si>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</si>
  <si>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</si>
  <si>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</si>
  <si>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</si>
  <si>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</si>
  <si>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</si>
  <si>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</si>
  <si>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</si>
  <si>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</si>
  <si>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</si>
  <si>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</si>
  <si>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</si>
  <si>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</si>
  <si>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</si>
  <si>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</si>
  <si>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</si>
  <si>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</si>
  <si>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</si>
  <si>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</si>
  <si>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</si>
  <si>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</si>
  <si>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</si>
  <si>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</si>
  <si>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</si>
  <si>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</si>
  <si>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</si>
  <si>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</si>
  <si>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</si>
  <si>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</si>
  <si>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</si>
  <si>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</si>
  <si>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</si>
  <si>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</si>
  <si>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</si>
  <si>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</si>
  <si>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</si>
  <si>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</si>
  <si>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</si>
  <si>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</si>
  <si>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</si>
  <si>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</si>
  <si>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</si>
  <si>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</si>
  <si>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</si>
  <si>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</si>
  <si>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</si>
  <si>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</si>
  <si>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</si>
  <si>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</si>
  <si>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</si>
  <si>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</si>
  <si>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</si>
  <si>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</si>
  <si>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</si>
  <si>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</si>
  <si>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</si>
  <si>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</si>
  <si>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</si>
  <si>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</si>
  <si>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</si>
  <si>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</si>
  <si>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</si>
  <si>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</si>
  <si>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</si>
  <si>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</si>
  <si>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</si>
  <si>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</si>
  <si>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</si>
  <si>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</si>
  <si>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</si>
  <si>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</si>
  <si>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</si>
  <si>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</si>
  <si>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</si>
  <si>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</si>
  <si>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</si>
  <si>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</si>
  <si>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</si>
  <si>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</si>
  <si>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</si>
  <si>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</si>
  <si>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</si>
  <si>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</si>
  <si>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</si>
  <si>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</si>
  <si>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</si>
  <si>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</si>
  <si>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</si>
  <si>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</si>
  <si>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</si>
  <si>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</si>
  <si>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</si>
  <si>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</si>
  <si>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</si>
  <si>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</si>
  <si>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</si>
  <si>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</si>
  <si>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</si>
  <si>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>修改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</si>
  <si>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</si>
  <si>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</si>
  <si>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</si>
  <si>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</si>
  <si>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</si>
  <si>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</si>
  <si>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</si>
  <si>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</si>
  <si>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</si>
  <si>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</si>
  <si>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</si>
  <si>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</si>
  <si>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</si>
  <si>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</si>
  <si>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</si>
  <si>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</si>
  <si>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</si>
  <si>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</si>
  <si>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</si>
  <si>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</si>
  <si>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</si>
  <si>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</si>
  <si>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</si>
  <si>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</si>
  <si>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</si>
  <si>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</si>
  <si>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</si>
  <si>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</si>
  <si>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</si>
  <si>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</si>
  <si>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</si>
  <si>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</si>
  <si>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</si>
  <si>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</si>
  <si>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</si>
  <si>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</si>
  <si>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</si>
  <si>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</si>
  <si>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</si>
  <si>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</si>
  <si>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</si>
  <si>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</si>
  <si>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</si>
  <si>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</si>
  <si>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</si>
  <si>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</si>
  <si>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</si>
  <si>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</si>
  <si>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</si>
  <si>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</si>
  <si>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</si>
  <si>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</si>
  <si>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</si>
  <si>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</si>
  <si>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</si>
  <si>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</si>
  <si>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</si>
  <si>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</si>
  <si>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</si>
  <si>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</si>
  <si>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</si>
  <si>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</si>
  <si>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</si>
  <si>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</si>
  <si>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</si>
  <si>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</si>
  <si>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</si>
  <si>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</si>
  <si>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</si>
  <si>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</si>
  <si>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</si>
  <si>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</si>
  <si>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</si>
  <si>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</si>
  <si>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</si>
  <si>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</si>
  <si>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</si>
  <si>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</si>
  <si>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</si>
  <si>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</si>
  <si>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</si>
  <si>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</si>
  <si>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</si>
  <si>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</si>
  <si>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</si>
  <si>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</si>
  <si>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</si>
  <si>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</si>
  <si>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</si>
  <si>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</si>
  <si>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</si>
  <si>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</si>
  <si>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</si>
  <si>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</si>
  <si>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</si>
  <si>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</si>
  <si>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</si>
  <si>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</si>
  <si>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</si>
  <si>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</si>
  <si>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</si>
  <si>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</si>
  <si>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</si>
  <si>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</si>
  <si>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</si>
  <si>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</si>
  <si>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</si>
  <si>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</si>
  <si>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</si>
  <si>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</si>
  <si>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</si>
  <si>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</si>
  <si>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</si>
  <si>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</si>
  <si>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</si>
  <si>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</si>
  <si>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</si>
  <si>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</si>
  <si>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</si>
  <si>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</si>
  <si>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</si>
  <si>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</si>
  <si>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</si>
  <si>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</si>
  <si>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</si>
  <si>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</si>
  <si>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</si>
  <si>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</si>
  <si>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</si>
  <si>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</si>
  <si>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</si>
  <si>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</si>
  <si>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</si>
  <si>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</si>
  <si>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</si>
  <si>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</si>
  <si>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</si>
  <si>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</si>
  <si>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</si>
  <si>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</si>
  <si>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</si>
  <si>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</si>
  <si>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</si>
  <si>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</si>
  <si>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</si>
  <si>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</si>
  <si>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</si>
  <si>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</si>
  <si>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</si>
  <si>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</si>
  <si>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</si>
  <si>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</si>
  <si>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</si>
  <si>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</si>
  <si>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</si>
  <si>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</si>
  <si>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</si>
  <si>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</si>
  <si>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</si>
  <si>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</si>
  <si>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</si>
  <si>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</si>
  <si>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</si>
  <si>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</si>
  <si>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</si>
  <si>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</si>
  <si>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</si>
  <si>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</si>
  <si>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</si>
  <si>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</si>
  <si>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</si>
  <si>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</si>
  <si>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</si>
  <si>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</si>
  <si>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</si>
  <si>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</si>
  <si>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</si>
  <si>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</si>
  <si>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</si>
  <si>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</si>
  <si>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</si>
  <si>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</si>
  <si>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</si>
  <si>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</si>
  <si>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</si>
  <si>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</si>
  <si>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</si>
  <si>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</si>
  <si>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</si>
  <si>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</si>
  <si>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</si>
  <si>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</si>
  <si>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</si>
  <si>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</si>
  <si>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</si>
  <si>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</si>
  <si>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</si>
  <si>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</si>
  <si>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</si>
  <si>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</si>
  <si>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</si>
  <si>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</si>
  <si>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</si>
  <si>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</si>
  <si>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</si>
  <si>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</si>
  <si>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</si>
  <si>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</si>
  <si>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</si>
  <si>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</si>
  <si>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</si>
  <si>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</si>
  <si>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</si>
  <si>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</si>
  <si>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</si>
  <si>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</si>
  <si>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</si>
  <si>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</si>
  <si>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</si>
  <si>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</si>
  <si>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</si>
  <si>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</si>
  <si>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</si>
  <si>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</si>
  <si>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</si>
  <si>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</si>
  <si>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</si>
  <si>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</si>
  <si>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</si>
  <si>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</si>
  <si>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</si>
  <si>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</si>
  <si>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</si>
  <si>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</si>
  <si>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</si>
  <si>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</si>
  <si>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</si>
  <si>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</si>
  <si>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</si>
  <si>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</si>
  <si>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</si>
  <si>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</si>
  <si>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</si>
  <si>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</si>
  <si>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</si>
  <si>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</si>
  <si>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</si>
  <si>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</si>
  <si>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</si>
  <si>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</si>
  <si>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</si>
  <si>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</si>
  <si>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</si>
  <si>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</si>
  <si>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</si>
  <si>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</si>
  <si>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</si>
  <si>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</si>
  <si>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</si>
  <si>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</si>
  <si>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</si>
  <si>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</si>
  <si>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</si>
  <si>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</si>
  <si>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</si>
  <si>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</si>
  <si>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</si>
  <si>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</si>
  <si>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</si>
  <si>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</si>
  <si>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</si>
  <si>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</si>
  <si>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</si>
  <si>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</si>
  <si>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</si>
  <si>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</si>
  <si>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</si>
  <si>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</si>
  <si>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</si>
  <si>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</si>
  <si>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</si>
  <si>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</si>
  <si>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</si>
  <si>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</si>
  <si>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</si>
  <si>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</si>
  <si>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</si>
  <si>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</si>
  <si>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</si>
  <si>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</si>
  <si>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</si>
  <si>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</si>
  <si>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</si>
  <si>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</si>
  <si>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</si>
  <si>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</si>
  <si>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</si>
  <si>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</si>
  <si>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</si>
  <si>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</si>
  <si>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</si>
  <si>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</si>
  <si>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</si>
  <si>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</si>
  <si>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</si>
  <si>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</si>
  <si>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</si>
  <si>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</si>
  <si>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</si>
  <si>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</si>
  <si>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</si>
  <si>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</si>
  <si>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</si>
  <si>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</si>
  <si>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</si>
  <si>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</si>
  <si>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</si>
  <si>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</si>
  <si>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</si>
  <si>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</si>
  <si>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</si>
  <si>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</si>
  <si>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</si>
  <si>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</si>
  <si>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</si>
  <si>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</si>
  <si>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</si>
  <si>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</si>
  <si>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</si>
  <si>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</si>
  <si>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</si>
  <si>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</si>
  <si>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</si>
  <si>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</si>
  <si>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</si>
  <si>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</si>
  <si>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</si>
  <si>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</si>
  <si>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</si>
  <si>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</si>
  <si>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</si>
  <si>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</si>
  <si>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</si>
  <si>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</si>
  <si>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</si>
  <si>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</si>
  <si>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</si>
  <si>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</si>
  <si>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</si>
  <si>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</si>
  <si>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</si>
  <si>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</si>
  <si>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</si>
  <si>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</si>
  <si>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</si>
  <si>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</si>
  <si>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</si>
  <si>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</si>
  <si>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</si>
  <si>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</si>
  <si>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</si>
  <si>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</si>
  <si>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</si>
  <si>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</si>
  <si>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</si>
  <si>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</si>
  <si>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</si>
  <si>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</si>
  <si>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</si>
  <si>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</si>
  <si>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</si>
  <si>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</si>
  <si>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</si>
  <si>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</si>
  <si>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</si>
  <si>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</si>
  <si>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</si>
  <si>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</si>
  <si>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</si>
  <si>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</si>
  <si>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</si>
  <si>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</si>
  <si>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</si>
  <si>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</si>
  <si>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</si>
  <si>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</si>
  <si>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</si>
  <si>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</si>
  <si>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</si>
  <si>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</si>
  <si>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</si>
  <si>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</si>
  <si>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</si>
  <si>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</si>
  <si>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</si>
  <si>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</si>
  <si>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</si>
  <si>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</si>
  <si>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</si>
  <si>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</si>
  <si>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</si>
  <si>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</si>
  <si>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</si>
  <si>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</si>
  <si>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</si>
  <si>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</si>
  <si>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</si>
  <si>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</si>
  <si>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</si>
  <si>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</si>
  <si>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</si>
  <si>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</si>
  <si>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</si>
  <si>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</si>
  <si>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</si>
  <si>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</si>
  <si>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</si>
  <si>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</si>
  <si>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</si>
  <si>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</si>
  <si>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</si>
  <si>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</si>
  <si>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</si>
  <si>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</si>
  <si>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</si>
  <si>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</si>
  <si>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</si>
  <si>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</si>
  <si>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</si>
  <si>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</si>
  <si>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</si>
  <si>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</si>
  <si>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</si>
  <si>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</si>
  <si>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</si>
  <si>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</si>
  <si>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</si>
  <si>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</si>
  <si>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</si>
  <si>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</si>
  <si>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</si>
  <si>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</si>
  <si>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</si>
  <si>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</si>
  <si>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</si>
  <si>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</si>
  <si>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</si>
  <si>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</si>
  <si>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</si>
  <si>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</si>
  <si>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</si>
  <si>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</si>
  <si>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</si>
  <si>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</si>
  <si>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</si>
  <si>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</si>
  <si>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</si>
  <si>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</si>
  <si>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</si>
  <si>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</si>
  <si>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</si>
  <si>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</si>
  <si>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</si>
  <si>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</si>
  <si>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</si>
  <si>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</si>
  <si>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</si>
  <si>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</si>
  <si>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</si>
  <si>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</si>
  <si>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</si>
  <si>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</si>
  <si>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</si>
  <si>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</si>
  <si>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</si>
  <si>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</si>
  <si>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</si>
  <si>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</si>
  <si>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</si>
  <si>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</si>
  <si>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</si>
  <si>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</si>
  <si>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</si>
  <si>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</si>
  <si>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</si>
  <si>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</si>
  <si>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</si>
  <si>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</si>
  <si>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</si>
  <si>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</si>
  <si>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</si>
  <si>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</si>
  <si>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</si>
  <si>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</si>
  <si>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</si>
  <si>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</si>
  <si>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</si>
  <si>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</si>
  <si>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</si>
  <si>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</si>
  <si>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</si>
  <si>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</si>
  <si>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</si>
  <si>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</si>
  <si>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</si>
  <si>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</si>
  <si>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</si>
  <si>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</si>
  <si>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</si>
  <si>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</si>
  <si>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</si>
  <si>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</si>
  <si>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</si>
  <si>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</si>
  <si>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</si>
  <si>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</si>
  <si>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</si>
  <si>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</si>
  <si>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</si>
  <si>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</si>
  <si>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</si>
  <si>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</si>
  <si>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</si>
  <si>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</si>
  <si>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</si>
  <si>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</si>
  <si>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</si>
  <si>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</si>
  <si>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</si>
  <si>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</si>
  <si>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</si>
  <si>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</si>
  <si>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</si>
  <si>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</si>
  <si>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</si>
  <si>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</si>
  <si>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</si>
  <si>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</si>
  <si>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</si>
  <si>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</si>
  <si>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</si>
  <si>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</si>
  <si>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</si>
  <si>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</si>
  <si>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</si>
  <si>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</si>
  <si>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</si>
  <si>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</si>
  <si>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</si>
  <si>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</si>
  <si>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</si>
  <si>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</si>
  <si>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</si>
  <si>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</si>
  <si>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</si>
  <si>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</si>
  <si>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</si>
  <si>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</si>
  <si>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</si>
  <si>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</si>
  <si>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</si>
  <si>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</si>
  <si>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</si>
  <si>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</si>
  <si>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</si>
  <si>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</si>
  <si>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</si>
  <si>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</si>
  <si>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</si>
  <si>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</si>
  <si>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</si>
  <si>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</si>
  <si>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</si>
  <si>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</si>
  <si>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</si>
  <si>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</si>
  <si>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</si>
  <si>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</si>
  <si>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</si>
  <si>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</si>
  <si>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</si>
  <si>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</si>
  <si>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</si>
  <si>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</si>
  <si>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</si>
  <si>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</si>
  <si>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</si>
  <si>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</si>
  <si>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</si>
  <si>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</si>
  <si>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</si>
  <si>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</si>
  <si>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</si>
  <si>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</si>
  <si>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</si>
  <si>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</si>
  <si>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</si>
  <si>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</si>
  <si>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</si>
  <si>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</si>
  <si>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</si>
  <si>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</si>
  <si>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</si>
  <si>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</si>
  <si>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</si>
  <si>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</si>
  <si>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</si>
  <si>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</si>
  <si>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</si>
  <si>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</si>
  <si>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</si>
  <si>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</si>
  <si>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</si>
  <si>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</si>
  <si>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</si>
  <si>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</si>
  <si>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</si>
  <si>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</si>
  <si>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</si>
  <si>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</si>
  <si>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</si>
  <si>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</si>
  <si>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</si>
  <si>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</si>
  <si>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</si>
  <si>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</si>
  <si>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</si>
  <si>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</si>
  <si>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</si>
  <si>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</si>
  <si>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</si>
  <si>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</si>
  <si>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</si>
  <si>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</si>
  <si>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</si>
  <si>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</si>
  <si>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</si>
  <si>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</si>
  <si>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</si>
  <si>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</si>
  <si>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</si>
  <si>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</si>
  <si>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</si>
  <si>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</si>
  <si>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</si>
  <si>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</si>
  <si>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</si>
  <si>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</si>
  <si>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</si>
  <si>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</si>
  <si>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</si>
  <si>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</si>
  <si>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</si>
  <si>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</si>
  <si>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</si>
  <si>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</si>
  <si>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</si>
  <si>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</si>
  <si>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</si>
  <si>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</si>
  <si>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</si>
  <si>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</si>
  <si>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</si>
  <si>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</si>
  <si>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</si>
  <si>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</si>
  <si>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</si>
  <si>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</si>
  <si>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</si>
  <si>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</si>
  <si>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</si>
  <si>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</si>
  <si>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</si>
  <si>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</si>
  <si>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</si>
  <si>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</si>
  <si>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</si>
  <si>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</si>
  <si>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</si>
  <si>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</si>
  <si>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</si>
  <si>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</si>
  <si>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</si>
  <si>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</si>
  <si>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</si>
  <si>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医疗卫生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</si>
  <si>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</si>
  <si>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</si>
  <si>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</si>
  <si>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</si>
  <si>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</si>
  <si>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</si>
  <si>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</si>
  <si>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</si>
  <si>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</si>
  <si>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</si>
  <si>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</si>
  <si>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</si>
  <si>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</si>
  <si>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</si>
  <si>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</si>
  <si>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</si>
  <si>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</si>
  <si>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</si>
  <si>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</si>
  <si>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</si>
  <si>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</si>
  <si>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</si>
  <si>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</si>
  <si>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</si>
  <si>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</si>
  <si>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</si>
  <si>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</si>
  <si>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</si>
  <si>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</si>
  <si>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</si>
  <si>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</si>
  <si>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</si>
  <si>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</si>
  <si>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</si>
  <si>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</si>
  <si>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</si>
  <si>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</si>
  <si>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</si>
  <si>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</si>
  <si>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</si>
  <si>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</si>
  <si>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</si>
  <si>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</si>
  <si>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</si>
  <si>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</si>
  <si>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</si>
  <si>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</si>
  <si>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</si>
  <si>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</si>
  <si>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</si>
  <si>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</si>
  <si>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</si>
  <si>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</si>
  <si>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</si>
  <si>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</si>
  <si>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</si>
  <si>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</si>
  <si>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</si>
  <si>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</si>
  <si>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</si>
  <si>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</si>
  <si>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</si>
  <si>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</si>
  <si>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</si>
  <si>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</si>
  <si>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</si>
  <si>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</si>
  <si>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</si>
  <si>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</si>
  <si>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</si>
  <si>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</si>
  <si>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</si>
  <si>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</si>
  <si>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</si>
  <si>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</si>
  <si>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</si>
  <si>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</si>
  <si>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</si>
  <si>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</si>
  <si>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</si>
  <si>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</si>
  <si>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</si>
  <si>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</si>
  <si>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</si>
  <si>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</si>
  <si>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</si>
  <si>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</si>
  <si>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</si>
  <si>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</si>
  <si>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</si>
  <si>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</si>
  <si>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</si>
  <si>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</si>
  <si>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</si>
  <si>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</si>
  <si>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</si>
  <si>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</si>
  <si>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</si>
  <si>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</si>
  <si>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</si>
  <si>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</si>
  <si>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</si>
  <si>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</si>
  <si>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</si>
  <si>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</si>
  <si>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</si>
  <si>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</si>
  <si>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</si>
  <si>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</si>
  <si>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</si>
  <si>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</si>
  <si>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</si>
  <si>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</si>
  <si>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</si>
  <si>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</si>
  <si>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</si>
  <si>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</si>
  <si>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</si>
  <si>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</si>
  <si>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</si>
  <si>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</si>
  <si>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</si>
  <si>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</si>
  <si>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</si>
  <si>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</si>
  <si>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</si>
  <si>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</si>
  <si>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</si>
  <si>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</si>
  <si>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</si>
  <si>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</si>
  <si>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</si>
  <si>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</si>
  <si>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</si>
  <si>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</si>
  <si>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</si>
  <si>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支出合计</t>
  </si>
  <si>
    <t>表四</t>
  </si>
  <si>
    <t>2018年一般公共预算本级支出表</t>
  </si>
  <si>
    <t>表五</t>
  </si>
  <si>
    <t>2018年本级一般公共预算基本支出表（按经济分类）</t>
  </si>
  <si>
    <t>项 目</t>
  </si>
  <si>
    <t>合计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</si>
  <si>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</si>
  <si>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</si>
  <si>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</si>
  <si>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</si>
  <si>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</si>
  <si>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</si>
  <si>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</si>
  <si>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</si>
  <si>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公务员医疗补助缴费</t>
  </si>
  <si>
    <t xml:space="preserve">  其他社保保障缴费</t>
  </si>
  <si>
    <t xml:space="preserve">  住房公积金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</si>
  <si>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</si>
  <si>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</si>
  <si>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</si>
  <si>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</si>
  <si>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</si>
  <si>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</si>
  <si>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</si>
  <si>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</si>
  <si>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</si>
  <si>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</si>
  <si>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</si>
  <si>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</si>
  <si>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</si>
  <si>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</si>
  <si>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</si>
  <si>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</si>
  <si>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</si>
  <si>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</si>
  <si>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</si>
  <si>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</si>
  <si>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</si>
  <si>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</si>
  <si>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</si>
  <si>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</si>
  <si>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其他公用经费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</si>
  <si>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</si>
  <si>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</si>
  <si>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</si>
  <si>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</si>
  <si>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退职(役)费</t>
  </si>
  <si>
    <t xml:space="preserve">  生活补助</t>
  </si>
  <si>
    <t xml:space="preserve">  救济费</t>
  </si>
  <si>
    <t xml:space="preserve">  其他对个人和家庭的补助支出</t>
  </si>
  <si>
    <t>表六</t>
  </si>
  <si>
    <t>2018年一般公共预算税收返还和转移支付表</t>
  </si>
  <si>
    <t>表七</t>
  </si>
  <si>
    <t>2018年政府性基金预算收入表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</si>
  <si>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</si>
  <si>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</si>
  <si>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</si>
  <si>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</si>
  <si>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</si>
  <si>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</si>
  <si>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</si>
  <si>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 xml:space="preserve">  土地出让价款收入</t>
  </si>
  <si>
    <t xml:space="preserve">  补缴的土地价款</t>
  </si>
  <si>
    <t xml:space="preserve">  划拨土地收入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</si>
  <si>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</si>
  <si>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其他土地出让收入</t>
  </si>
  <si>
    <t>八、大中型水库库区基金收入</t>
  </si>
  <si>
    <t>九、彩票公益金收入</t>
  </si>
  <si>
    <t xml:space="preserve">  福利彩票公益金收入</t>
  </si>
  <si>
    <t xml:space="preserve">  体育彩票公益金收入</t>
  </si>
  <si>
    <t>十、城市基础设施配套费收入</t>
  </si>
  <si>
    <t>十一、小型水库移民扶助基金收入</t>
  </si>
  <si>
    <t>十二、国家重大水利工程建设基金收入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</si>
  <si>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</si>
  <si>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</si>
  <si>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</si>
  <si>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</si>
  <si>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</si>
  <si>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</si>
  <si>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</si>
  <si>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</si>
  <si>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</si>
  <si>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</si>
  <si>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</si>
  <si>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</si>
  <si>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</si>
  <si>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</si>
  <si>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表八</t>
  </si>
  <si>
    <t>2018年政府性基金预算支出表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</si>
  <si>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</si>
  <si>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</si>
  <si>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</si>
  <si>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</si>
  <si>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</si>
  <si>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</si>
  <si>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</si>
  <si>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</si>
  <si>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</si>
  <si>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</si>
  <si>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</si>
  <si>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</si>
  <si>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</si>
  <si>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</si>
  <si>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</si>
  <si>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</si>
  <si>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</si>
  <si>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</si>
  <si>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</si>
  <si>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</si>
  <si>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</si>
  <si>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</si>
  <si>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</si>
  <si>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</si>
  <si>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</si>
  <si>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</si>
  <si>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</si>
  <si>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</si>
  <si>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</si>
  <si>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</si>
  <si>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</si>
  <si>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</si>
  <si>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</si>
  <si>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</si>
  <si>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</si>
  <si>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</si>
  <si>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</si>
  <si>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</si>
  <si>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</si>
  <si>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</si>
  <si>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</si>
  <si>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</si>
  <si>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</si>
  <si>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</si>
  <si>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</si>
  <si>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</si>
  <si>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</si>
  <si>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</si>
  <si>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</si>
  <si>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</si>
  <si>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</si>
  <si>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</si>
  <si>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</si>
  <si>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</si>
  <si>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</si>
  <si>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</si>
  <si>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</si>
  <si>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</si>
  <si>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</si>
  <si>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</si>
  <si>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</si>
  <si>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</si>
  <si>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</si>
  <si>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</si>
  <si>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</si>
  <si>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</si>
  <si>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</si>
  <si>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</si>
  <si>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</si>
  <si>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</si>
  <si>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</si>
  <si>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</si>
  <si>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</si>
  <si>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</si>
  <si>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</si>
  <si>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</si>
  <si>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</si>
  <si>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</si>
  <si>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</si>
  <si>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</si>
  <si>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</si>
  <si>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</si>
  <si>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</si>
  <si>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</si>
  <si>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</si>
  <si>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</si>
  <si>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</si>
  <si>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</si>
  <si>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</si>
  <si>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</si>
  <si>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</si>
  <si>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</si>
  <si>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</si>
  <si>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</si>
  <si>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</si>
  <si>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</si>
  <si>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</si>
  <si>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</si>
  <si>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</si>
  <si>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</si>
  <si>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</si>
  <si>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</si>
  <si>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</si>
  <si>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</si>
  <si>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</si>
  <si>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</si>
  <si>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</si>
  <si>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</si>
  <si>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</si>
  <si>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</si>
  <si>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</si>
  <si>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</si>
  <si>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</si>
  <si>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</si>
  <si>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</si>
  <si>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</si>
  <si>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</si>
  <si>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</si>
  <si>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</si>
  <si>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</si>
  <si>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</si>
  <si>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</si>
  <si>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</si>
  <si>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</si>
  <si>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</si>
  <si>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</si>
  <si>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</si>
  <si>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</si>
  <si>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</si>
  <si>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</si>
  <si>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</si>
  <si>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</si>
  <si>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</si>
  <si>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</si>
  <si>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</si>
  <si>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</si>
  <si>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</si>
  <si>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</si>
  <si>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</si>
  <si>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</si>
  <si>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</si>
  <si>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</si>
  <si>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</si>
  <si>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</si>
  <si>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</si>
  <si>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</si>
  <si>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</si>
  <si>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</si>
  <si>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</si>
  <si>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</si>
  <si>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</si>
  <si>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</si>
  <si>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表九</t>
  </si>
  <si>
    <t>2018年政府性基金转移支付表</t>
  </si>
  <si>
    <t>表十</t>
  </si>
  <si>
    <t>2018年社会保险基金收入预算表</t>
  </si>
  <si>
    <t>项   目</t>
  </si>
  <si>
    <t>收入预算数</t>
  </si>
  <si>
    <t>企业职工基本养老保险基金收入</t>
  </si>
  <si>
    <t>企业职工基本养老保险费收入</t>
  </si>
  <si>
    <t>企业职工基本养老保险基金财政补贴收入</t>
  </si>
  <si>
    <t>企业职工基本养老保险基金利息收入</t>
  </si>
  <si>
    <t>企业职工基本养老保险基金委托投资收益</t>
  </si>
  <si>
    <t>其他企业职工基本养老保险基金收入</t>
  </si>
  <si>
    <t>企业职工基本养老保险基金上级补助收入</t>
  </si>
  <si>
    <t>城乡居民基本养老保险基金收入</t>
  </si>
  <si>
    <t>城乡居民基本养老保险收入</t>
  </si>
  <si>
    <t>城乡居民基本养老保险基金利息收入</t>
  </si>
  <si>
    <t>城乡居民基本养老保险基金财政补贴收入</t>
  </si>
  <si>
    <t>其他城乡居民基本养老保险基金收入</t>
  </si>
  <si>
    <t>失业保险基金收入</t>
  </si>
  <si>
    <t xml:space="preserve">   失业保险费收入</t>
  </si>
  <si>
    <t xml:space="preserve">   失业保险基金财政补贴收入</t>
  </si>
  <si>
    <t xml:space="preserve">   失业保险基金利息收入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</si>
  <si>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其他失业保险基金收入</t>
    </r>
  </si>
  <si>
    <t xml:space="preserve">   上级补助收入</t>
  </si>
  <si>
    <t>城镇职工基本医疗保险基金收入</t>
  </si>
  <si>
    <t>城镇职工基本医疗保险费收入</t>
  </si>
  <si>
    <t>城镇职工基本医疗保险基金财政补贴收入</t>
  </si>
  <si>
    <t>城镇职工基本医疗保险基金利息收入</t>
  </si>
  <si>
    <t>其他城镇职工基本医疗保险基金收入</t>
  </si>
  <si>
    <t>居民基本医疗保险基金收入</t>
  </si>
  <si>
    <t>居民基本医疗保险基金保险费收入</t>
  </si>
  <si>
    <t>居民基本医疗保险基金利息收入</t>
  </si>
  <si>
    <t>居民基本医疗保险基金财政补贴收入</t>
  </si>
  <si>
    <t>工伤保险基金收入</t>
  </si>
  <si>
    <t xml:space="preserve">   工伤保险费收入</t>
  </si>
  <si>
    <t xml:space="preserve">   工伤保险基金财政补贴收入</t>
  </si>
  <si>
    <t xml:space="preserve">   工伤保险基金利息收入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</si>
  <si>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其他工伤保险基金收入</t>
    </r>
  </si>
  <si>
    <t>生育保险基金收入</t>
  </si>
  <si>
    <t xml:space="preserve">   生育保险费收入</t>
  </si>
  <si>
    <t xml:space="preserve">   生育保险基金补贴收入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</si>
  <si>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生育保险基金利息收入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</si>
  <si>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其他生育保险基金收入</t>
    </r>
  </si>
  <si>
    <t>机关事业单位基本养老保险基金收入</t>
  </si>
  <si>
    <t>机关事业单位基本养老保险基金财政补助收入</t>
  </si>
  <si>
    <t>机关事业单位基本养老保险基金利息收入</t>
  </si>
  <si>
    <t>机关事业单位基本养老保险基金委托投资收益</t>
  </si>
  <si>
    <t>其他机关事业单位养老保险基金委托投资收益</t>
  </si>
  <si>
    <t>本年收入合计</t>
  </si>
  <si>
    <t>上年滚存结余</t>
  </si>
  <si>
    <t>备注：我区未编制社会保险基金收入预算。</t>
  </si>
  <si>
    <t>表十一</t>
  </si>
  <si>
    <t>2018年社会保险基金支出预算表</t>
  </si>
  <si>
    <t>支出预算数</t>
  </si>
  <si>
    <t>企业职工基本养老保险基金支出</t>
  </si>
  <si>
    <t>基本养老金</t>
  </si>
  <si>
    <t>医疗补助金</t>
  </si>
  <si>
    <t>丧葬抚恤补助</t>
  </si>
  <si>
    <t>其他企业职工基本养老保险基金支出</t>
  </si>
  <si>
    <t>城乡居民基本养老保险基金支出</t>
  </si>
  <si>
    <t xml:space="preserve">   社会保险待遇支出</t>
  </si>
  <si>
    <t>其他城乡居民基本养老保险基金支出</t>
  </si>
  <si>
    <t>失业保险基金支出</t>
  </si>
  <si>
    <t>失业保险金</t>
  </si>
  <si>
    <t>医疗保险费</t>
  </si>
  <si>
    <t>职业培训和职业介绍补贴</t>
  </si>
  <si>
    <t>其他失业保险基金支出</t>
  </si>
  <si>
    <r>
      <rPr>
        <sz val="12"/>
        <rFont val="宋体"/>
        <family val="0"/>
      </rPr>
      <t xml:space="preserve">  </t>
    </r>
    <r>
      <rPr>
        <sz val="12"/>
        <color indexed="8"/>
        <rFont val="等线"/>
        <family val="0"/>
      </rPr>
      <t>稳定岗位补贴支出</t>
    </r>
  </si>
  <si>
    <t>城镇职工基本医疗保险基金支出</t>
  </si>
  <si>
    <t>城镇职工基本医疗保险统筹基金</t>
  </si>
  <si>
    <t>城镇职工基本医疗保险个人账户基金</t>
  </si>
  <si>
    <t>其他城镇职工基本医疗保险基金支出</t>
  </si>
  <si>
    <t>居民基本医疗保险基金支出</t>
  </si>
  <si>
    <t>居民医疗保险待遇支出</t>
  </si>
  <si>
    <t>居民医疗保险其他支出</t>
  </si>
  <si>
    <t>工伤保险基金支出</t>
  </si>
  <si>
    <t xml:space="preserve">   工伤保险待遇</t>
  </si>
  <si>
    <t>　 劳动能力鉴定支出</t>
  </si>
  <si>
    <t xml:space="preserve">   工伤预防费用支出</t>
  </si>
  <si>
    <r>
      <rPr>
        <sz val="12"/>
        <rFont val="宋体"/>
        <family val="0"/>
      </rPr>
      <t xml:space="preserve">   </t>
    </r>
    <r>
      <rPr>
        <sz val="12"/>
        <color indexed="8"/>
        <rFont val="等线"/>
        <family val="0"/>
      </rPr>
      <t>上解上级支出</t>
    </r>
  </si>
  <si>
    <t>生育保险基金支出</t>
  </si>
  <si>
    <t xml:space="preserve">   生育医疗费用支出</t>
  </si>
  <si>
    <t xml:space="preserve">   生育津贴支出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</si>
  <si>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其他工伤保险基金支出</t>
    </r>
  </si>
  <si>
    <t>机关事业单位基本养老保险基金支出</t>
  </si>
  <si>
    <t>基本养老金支出</t>
  </si>
  <si>
    <t>其他机关事业单位基本养老保险基金支出</t>
  </si>
  <si>
    <t>本年支出合计</t>
  </si>
  <si>
    <t>年末滚存结余</t>
  </si>
  <si>
    <t>备注：我区未编制社会保险基金支出预算。</t>
  </si>
  <si>
    <t>表十二</t>
  </si>
  <si>
    <t>2018年国有资本经营收入预算表</t>
  </si>
  <si>
    <t>项  目</t>
  </si>
  <si>
    <t>利润收入</t>
  </si>
  <si>
    <t>石油石化企业利润收入</t>
  </si>
  <si>
    <t>钢铁企业利润收入</t>
  </si>
  <si>
    <t>运输企业利润收入</t>
  </si>
  <si>
    <t>投资服务企业利润收入</t>
  </si>
  <si>
    <t>贸易企业利润收入</t>
  </si>
  <si>
    <t>建筑施工企业利润收入</t>
  </si>
  <si>
    <t>房地产企业利润收入</t>
  </si>
  <si>
    <t>对外合作企业利润收入</t>
  </si>
  <si>
    <t>医药企业利润收入</t>
  </si>
  <si>
    <t>农林牧渔企业利润收入</t>
  </si>
  <si>
    <t>地质勘查企业利润收入</t>
  </si>
  <si>
    <t>教育文化广播企业利润收入</t>
  </si>
  <si>
    <t>科学研究企业利润收入</t>
  </si>
  <si>
    <t>机关社团所属企业利润收入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</si>
  <si>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</si>
  <si>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</si>
  <si>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</si>
  <si>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</si>
  <si>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产权转让收入</t>
  </si>
  <si>
    <t>其他国有资本经营预算企业产权转让收入</t>
  </si>
  <si>
    <t>备注：我区未编制国有资本经营收入预算。</t>
  </si>
  <si>
    <t>表十三</t>
  </si>
  <si>
    <t>2018年国有资本经营支出预算表</t>
  </si>
  <si>
    <t>解决历史遗留问题及改革成本支出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</si>
  <si>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</si>
  <si>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</si>
  <si>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</si>
  <si>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</si>
  <si>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</si>
  <si>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</si>
  <si>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</si>
  <si>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</si>
  <si>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</si>
  <si>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</si>
  <si>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</si>
  <si>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</si>
  <si>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</si>
  <si>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其他国有资本经营预算支出</t>
  </si>
  <si>
    <t>备注：我区未编制国有资本经营支出预算。</t>
  </si>
  <si>
    <t>表十四</t>
  </si>
  <si>
    <t>2018年国有资本经营预算转移支付表</t>
  </si>
  <si>
    <t>备注：我区无国有资本经营预算转移支付。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</si>
</sst>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#,##0_);[Red]\(#,##0\)"/>
    <numFmt numFmtId="190" formatCode="#,##0_ "/>
    <numFmt numFmtId="191" formatCode="#,##0.00_);[Red]\(#,##0.00\)"/>
    <numFmt numFmtId="192" formatCode="0_ "/>
    <numFmt numFmtId="193" formatCode="0.00_ "/>
    <numFmt numFmtId="194" formatCode="0.0_ "/>
  </numFmts>
  <fonts count="90">
    <font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方正小标宋简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6"/>
      <name val="黑体"/>
      <family val="3"/>
    </font>
    <font>
      <b/>
      <sz val="24"/>
      <name val="黑体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name val="ＭＳ Ｐゴシック"/>
      <family val="2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1"/>
      <color indexed="8"/>
      <name val="微软雅黑"/>
      <family val="2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17"/>
      <name val="微软雅黑"/>
      <family val="2"/>
    </font>
    <font>
      <sz val="11"/>
      <color indexed="9"/>
      <name val="微软雅黑"/>
      <family val="2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20"/>
      <name val="微软雅黑"/>
      <family val="2"/>
    </font>
    <font>
      <b/>
      <sz val="13"/>
      <color indexed="56"/>
      <name val="微软雅黑"/>
      <family val="2"/>
    </font>
    <font>
      <b/>
      <sz val="15"/>
      <color indexed="56"/>
      <name val="微软雅黑"/>
      <family val="2"/>
    </font>
    <font>
      <b/>
      <sz val="21"/>
      <name val="楷体_GB2312"/>
      <family val="3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b/>
      <sz val="9"/>
      <name val="宋体"/>
      <family val="0"/>
    </font>
    <font>
      <i/>
      <sz val="9"/>
      <name val="宋体"/>
      <family val="0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8"/>
      <name val="Arial"/>
      <family val="2"/>
    </font>
    <font>
      <b/>
      <sz val="11"/>
      <color indexed="56"/>
      <name val="微软雅黑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name val="Helv"/>
      <family val="2"/>
    </font>
    <font>
      <sz val="8"/>
      <name val="Times New Roman"/>
      <family val="1"/>
    </font>
    <font>
      <sz val="10"/>
      <name val="宋体"/>
      <family val="0"/>
    </font>
    <font>
      <sz val="11"/>
      <color indexed="8"/>
      <name val="Tahoma"/>
      <family val="2"/>
    </font>
    <font>
      <sz val="12"/>
      <name val="官帕眉"/>
      <family val="0"/>
    </font>
    <font>
      <sz val="11"/>
      <color indexed="60"/>
      <name val="微软雅黑"/>
      <family val="2"/>
    </font>
    <font>
      <b/>
      <sz val="11"/>
      <color indexed="8"/>
      <name val="微软雅黑"/>
      <family val="2"/>
    </font>
    <font>
      <b/>
      <sz val="10"/>
      <name val="Arial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0"/>
      <name val="Helv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2"/>
      <name val="Courier"/>
      <family val="2"/>
    </font>
    <font>
      <sz val="12"/>
      <name val="바탕체"/>
      <family val="3"/>
    </font>
    <font>
      <sz val="12"/>
      <color indexed="8"/>
      <name val="等线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1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1" applyNumberForma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15" fillId="9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33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3" fillId="2" borderId="0" applyNumberFormat="0" applyBorder="0" applyAlignment="0" applyProtection="0"/>
    <xf numFmtId="0" fontId="0" fillId="12" borderId="3" applyNumberFormat="0" applyFont="0" applyAlignment="0" applyProtection="0"/>
    <xf numFmtId="0" fontId="38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23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2" fillId="0" borderId="5" applyNumberFormat="0" applyFill="0" applyAlignment="0" applyProtection="0"/>
    <xf numFmtId="0" fontId="23" fillId="14" borderId="0" applyNumberFormat="0" applyBorder="0" applyAlignment="0" applyProtection="0"/>
    <xf numFmtId="0" fontId="26" fillId="0" borderId="6" applyNumberFormat="0" applyFill="0" applyAlignment="0" applyProtection="0"/>
    <xf numFmtId="0" fontId="15" fillId="15" borderId="0" applyNumberFormat="0" applyBorder="0" applyAlignment="0" applyProtection="0"/>
    <xf numFmtId="0" fontId="31" fillId="16" borderId="0" applyNumberFormat="0" applyBorder="0" applyAlignment="0" applyProtection="0"/>
    <xf numFmtId="0" fontId="23" fillId="17" borderId="0" applyNumberFormat="0" applyBorder="0" applyAlignment="0" applyProtection="0"/>
    <xf numFmtId="0" fontId="27" fillId="18" borderId="7" applyNumberFormat="0" applyAlignment="0" applyProtection="0"/>
    <xf numFmtId="0" fontId="30" fillId="18" borderId="1" applyNumberFormat="0" applyAlignment="0" applyProtection="0"/>
    <xf numFmtId="0" fontId="15" fillId="19" borderId="0" applyNumberFormat="0" applyBorder="0" applyAlignment="0" applyProtection="0"/>
    <xf numFmtId="0" fontId="45" fillId="20" borderId="8" applyNumberFormat="0" applyAlignment="0" applyProtection="0"/>
    <xf numFmtId="0" fontId="15" fillId="4" borderId="0" applyNumberFormat="0" applyBorder="0" applyAlignment="0" applyProtection="0"/>
    <xf numFmtId="0" fontId="23" fillId="3" borderId="0" applyNumberFormat="0" applyBorder="0" applyAlignment="0" applyProtection="0"/>
    <xf numFmtId="0" fontId="42" fillId="6" borderId="0" applyNumberFormat="0" applyBorder="0" applyAlignment="0" applyProtection="0"/>
    <xf numFmtId="176" fontId="46" fillId="0" borderId="0" applyFont="0" applyFill="0" applyBorder="0" applyAlignment="0" applyProtection="0"/>
    <xf numFmtId="0" fontId="33" fillId="8" borderId="0" applyNumberFormat="0" applyBorder="0" applyAlignment="0" applyProtection="0"/>
    <xf numFmtId="0" fontId="28" fillId="0" borderId="9" applyNumberFormat="0" applyFill="0" applyAlignment="0" applyProtection="0"/>
    <xf numFmtId="0" fontId="23" fillId="17" borderId="0" applyNumberFormat="0" applyBorder="0" applyAlignment="0" applyProtection="0"/>
    <xf numFmtId="0" fontId="39" fillId="0" borderId="10" applyNumberFormat="0" applyFill="0" applyAlignment="0" applyProtection="0"/>
    <xf numFmtId="0" fontId="29" fillId="0" borderId="11" applyNumberFormat="0" applyFill="0" applyAlignment="0" applyProtection="0"/>
    <xf numFmtId="0" fontId="21" fillId="6" borderId="0" applyNumberFormat="0" applyBorder="0" applyAlignment="0" applyProtection="0"/>
    <xf numFmtId="0" fontId="8" fillId="0" borderId="0" applyFont="0" applyFill="0" applyBorder="0" applyAlignment="0" applyProtection="0"/>
    <xf numFmtId="0" fontId="15" fillId="6" borderId="0" applyNumberFormat="0" applyBorder="0" applyAlignment="0" applyProtection="0"/>
    <xf numFmtId="0" fontId="36" fillId="21" borderId="0" applyNumberFormat="0" applyBorder="0" applyAlignment="0" applyProtection="0"/>
    <xf numFmtId="0" fontId="15" fillId="22" borderId="0" applyNumberFormat="0" applyBorder="0" applyAlignment="0" applyProtection="0"/>
    <xf numFmtId="0" fontId="21" fillId="6" borderId="0" applyNumberFormat="0" applyBorder="0" applyAlignment="0" applyProtection="0"/>
    <xf numFmtId="0" fontId="23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5" borderId="0" applyNumberFormat="0" applyBorder="0" applyAlignment="0" applyProtection="0"/>
    <xf numFmtId="0" fontId="35" fillId="19" borderId="0" applyNumberFormat="0" applyBorder="0" applyAlignment="0" applyProtection="0"/>
    <xf numFmtId="0" fontId="23" fillId="17" borderId="0" applyNumberFormat="0" applyBorder="0" applyAlignment="0" applyProtection="0"/>
    <xf numFmtId="0" fontId="15" fillId="19" borderId="0" applyNumberFormat="0" applyBorder="0" applyAlignment="0" applyProtection="0"/>
    <xf numFmtId="0" fontId="30" fillId="18" borderId="1" applyNumberFormat="0" applyAlignment="0" applyProtection="0"/>
    <xf numFmtId="0" fontId="15" fillId="5" borderId="0" applyNumberFormat="0" applyBorder="0" applyAlignment="0" applyProtection="0"/>
    <xf numFmtId="0" fontId="31" fillId="8" borderId="0" applyNumberFormat="0" applyBorder="0" applyAlignment="0" applyProtection="0"/>
    <xf numFmtId="0" fontId="15" fillId="19" borderId="0" applyNumberFormat="0" applyBorder="0" applyAlignment="0" applyProtection="0"/>
    <xf numFmtId="0" fontId="23" fillId="26" borderId="0" applyNumberFormat="0" applyBorder="0" applyAlignment="0" applyProtection="0"/>
    <xf numFmtId="0" fontId="30" fillId="27" borderId="1" applyNumberFormat="0" applyAlignment="0" applyProtection="0"/>
    <xf numFmtId="0" fontId="15" fillId="8" borderId="0" applyNumberFormat="0" applyBorder="0" applyAlignment="0" applyProtection="0"/>
    <xf numFmtId="0" fontId="15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6" fillId="21" borderId="0" applyNumberFormat="0" applyBorder="0" applyAlignment="0" applyProtection="0"/>
    <xf numFmtId="0" fontId="43" fillId="2" borderId="0" applyNumberFormat="0" applyBorder="0" applyAlignment="0" applyProtection="0"/>
    <xf numFmtId="0" fontId="15" fillId="15" borderId="0" applyNumberFormat="0" applyBorder="0" applyAlignment="0" applyProtection="0"/>
    <xf numFmtId="0" fontId="31" fillId="16" borderId="0" applyNumberFormat="0" applyBorder="0" applyAlignment="0" applyProtection="0"/>
    <xf numFmtId="0" fontId="23" fillId="11" borderId="0" applyNumberFormat="0" applyBorder="0" applyAlignment="0" applyProtection="0"/>
    <xf numFmtId="0" fontId="35" fillId="5" borderId="0" applyNumberFormat="0" applyBorder="0" applyAlignment="0" applyProtection="0"/>
    <xf numFmtId="0" fontId="15" fillId="8" borderId="0" applyNumberFormat="0" applyBorder="0" applyAlignment="0" applyProtection="0"/>
    <xf numFmtId="0" fontId="33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6" fillId="0" borderId="12" applyNumberFormat="0" applyFill="0" applyAlignment="0" applyProtection="0"/>
    <xf numFmtId="0" fontId="46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1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7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9" fontId="11" fillId="0" borderId="0" applyFont="0" applyFill="0" applyBorder="0" applyAlignment="0" applyProtection="0"/>
    <xf numFmtId="0" fontId="31" fillId="8" borderId="0" applyNumberFormat="0" applyBorder="0" applyAlignment="0" applyProtection="0"/>
    <xf numFmtId="0" fontId="15" fillId="8" borderId="0" applyNumberFormat="0" applyBorder="0" applyAlignment="0" applyProtection="0"/>
    <xf numFmtId="0" fontId="33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30" borderId="0" applyNumberFormat="0" applyBorder="0" applyAlignment="0" applyProtection="0"/>
    <xf numFmtId="0" fontId="21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48" fillId="0" borderId="2" applyNumberFormat="0" applyFill="0" applyAlignment="0" applyProtection="0"/>
    <xf numFmtId="0" fontId="35" fillId="8" borderId="0" applyNumberFormat="0" applyBorder="0" applyAlignment="0" applyProtection="0"/>
    <xf numFmtId="0" fontId="33" fillId="8" borderId="0" applyNumberFormat="0" applyBorder="0" applyAlignment="0" applyProtection="0"/>
    <xf numFmtId="0" fontId="15" fillId="6" borderId="0" applyNumberFormat="0" applyBorder="0" applyAlignment="0" applyProtection="0"/>
    <xf numFmtId="0" fontId="27" fillId="18" borderId="7" applyNumberFormat="0" applyAlignment="0" applyProtection="0"/>
    <xf numFmtId="0" fontId="49" fillId="0" borderId="11" applyNumberFormat="0" applyFill="0" applyAlignment="0" applyProtection="0"/>
    <xf numFmtId="0" fontId="33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8" fillId="0" borderId="13" applyNumberFormat="0" applyFill="0" applyAlignment="0" applyProtection="0"/>
    <xf numFmtId="0" fontId="15" fillId="6" borderId="0" applyNumberFormat="0" applyBorder="0" applyAlignment="0" applyProtection="0"/>
    <xf numFmtId="0" fontId="21" fillId="6" borderId="0" applyNumberFormat="0" applyBorder="0" applyAlignment="0" applyProtection="0"/>
    <xf numFmtId="0" fontId="43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23" fillId="14" borderId="0" applyNumberFormat="0" applyBorder="0" applyAlignment="0" applyProtection="0"/>
    <xf numFmtId="0" fontId="35" fillId="6" borderId="0" applyNumberFormat="0" applyBorder="0" applyAlignment="0" applyProtection="0"/>
    <xf numFmtId="0" fontId="33" fillId="8" borderId="0" applyNumberFormat="0" applyBorder="0" applyAlignment="0" applyProtection="0"/>
    <xf numFmtId="0" fontId="15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" fillId="0" borderId="0">
      <alignment vertical="center"/>
      <protection/>
    </xf>
    <xf numFmtId="0" fontId="23" fillId="17" borderId="0" applyNumberFormat="0" applyBorder="0" applyAlignment="0" applyProtection="0"/>
    <xf numFmtId="0" fontId="7" fillId="31" borderId="0" applyNumberFormat="0" applyBorder="0" applyAlignment="0" applyProtection="0"/>
    <xf numFmtId="0" fontId="31" fillId="16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 vertical="center"/>
      <protection/>
    </xf>
    <xf numFmtId="1" fontId="46" fillId="0" borderId="0">
      <alignment/>
      <protection/>
    </xf>
    <xf numFmtId="0" fontId="15" fillId="19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3" fillId="11" borderId="0" applyNumberFormat="0" applyBorder="0" applyAlignment="0" applyProtection="0"/>
    <xf numFmtId="0" fontId="15" fillId="27" borderId="0" applyNumberFormat="0" applyBorder="0" applyAlignment="0" applyProtection="0"/>
    <xf numFmtId="0" fontId="33" fillId="8" borderId="0" applyNumberFormat="0" applyBorder="0" applyAlignment="0" applyProtection="0"/>
    <xf numFmtId="0" fontId="23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4" fillId="32" borderId="0" applyNumberFormat="0" applyBorder="0" applyAlignment="0" applyProtection="0"/>
    <xf numFmtId="0" fontId="33" fillId="8" borderId="0" applyNumberFormat="0" applyBorder="0" applyAlignment="0" applyProtection="0"/>
    <xf numFmtId="0" fontId="15" fillId="22" borderId="0" applyNumberFormat="0" applyBorder="0" applyAlignment="0" applyProtection="0"/>
    <xf numFmtId="0" fontId="31" fillId="16" borderId="0" applyNumberFormat="0" applyBorder="0" applyAlignment="0" applyProtection="0"/>
    <xf numFmtId="0" fontId="15" fillId="22" borderId="0" applyNumberFormat="0" applyBorder="0" applyAlignment="0" applyProtection="0"/>
    <xf numFmtId="0" fontId="15" fillId="2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1" fillId="6" borderId="0" applyNumberFormat="0" applyBorder="0" applyAlignment="0" applyProtection="0"/>
    <xf numFmtId="0" fontId="15" fillId="22" borderId="0" applyNumberFormat="0" applyBorder="0" applyAlignment="0" applyProtection="0"/>
    <xf numFmtId="0" fontId="33" fillId="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4" borderId="0" applyNumberFormat="0" applyBorder="0" applyAlignment="0" applyProtection="0"/>
    <xf numFmtId="0" fontId="15" fillId="24" borderId="0" applyNumberFormat="0" applyBorder="0" applyAlignment="0" applyProtection="0"/>
    <xf numFmtId="0" fontId="23" fillId="11" borderId="0" applyNumberFormat="0" applyBorder="0" applyAlignment="0" applyProtection="0"/>
    <xf numFmtId="0" fontId="31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3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7" borderId="0" applyNumberFormat="0" applyBorder="0" applyAlignment="0" applyProtection="0"/>
    <xf numFmtId="0" fontId="35" fillId="4" borderId="0" applyNumberFormat="0" applyBorder="0" applyAlignment="0" applyProtection="0"/>
    <xf numFmtId="0" fontId="26" fillId="0" borderId="12" applyNumberFormat="0" applyFill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4" borderId="0" applyNumberFormat="0" applyBorder="0" applyAlignment="0" applyProtection="0"/>
    <xf numFmtId="0" fontId="21" fillId="6" borderId="0" applyNumberFormat="0" applyBorder="0" applyAlignment="0" applyProtection="0"/>
    <xf numFmtId="0" fontId="7" fillId="3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3" fillId="8" borderId="0" applyNumberFormat="0" applyBorder="0" applyAlignment="0" applyProtection="0"/>
    <xf numFmtId="0" fontId="31" fillId="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10" fontId="46" fillId="0" borderId="0" applyFont="0" applyFill="0" applyBorder="0" applyAlignment="0" applyProtection="0"/>
    <xf numFmtId="0" fontId="33" fillId="8" borderId="0" applyNumberFormat="0" applyBorder="0" applyAlignment="0" applyProtection="0"/>
    <xf numFmtId="0" fontId="15" fillId="24" borderId="0" applyNumberFormat="0" applyBorder="0" applyAlignment="0" applyProtection="0"/>
    <xf numFmtId="0" fontId="31" fillId="8" borderId="0" applyNumberFormat="0" applyBorder="0" applyAlignment="0" applyProtection="0"/>
    <xf numFmtId="0" fontId="15" fillId="0" borderId="0">
      <alignment vertical="center"/>
      <protection/>
    </xf>
    <xf numFmtId="0" fontId="15" fillId="24" borderId="0" applyNumberFormat="0" applyBorder="0" applyAlignment="0" applyProtection="0"/>
    <xf numFmtId="0" fontId="34" fillId="35" borderId="0" applyNumberFormat="0" applyBorder="0" applyAlignment="0" applyProtection="0"/>
    <xf numFmtId="0" fontId="15" fillId="24" borderId="0" applyNumberFormat="0" applyBorder="0" applyAlignment="0" applyProtection="0"/>
    <xf numFmtId="0" fontId="15" fillId="18" borderId="0" applyNumberFormat="0" applyBorder="0" applyAlignment="0" applyProtection="0"/>
    <xf numFmtId="0" fontId="34" fillId="36" borderId="0" applyNumberFormat="0" applyBorder="0" applyAlignment="0" applyProtection="0"/>
    <xf numFmtId="0" fontId="3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3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2" fillId="6" borderId="0" applyNumberFormat="0" applyBorder="0" applyAlignment="0" applyProtection="0"/>
    <xf numFmtId="0" fontId="33" fillId="8" borderId="0" applyNumberFormat="0" applyBorder="0" applyAlignment="0" applyProtection="0"/>
    <xf numFmtId="0" fontId="35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21" fillId="6" borderId="0" applyNumberFormat="0" applyBorder="0" applyAlignment="0" applyProtection="0"/>
    <xf numFmtId="0" fontId="31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23" fillId="17" borderId="0" applyNumberFormat="0" applyBorder="0" applyAlignment="0" applyProtection="0"/>
    <xf numFmtId="0" fontId="15" fillId="9" borderId="0" applyNumberFormat="0" applyBorder="0" applyAlignment="0" applyProtection="0"/>
    <xf numFmtId="0" fontId="47" fillId="8" borderId="0" applyNumberFormat="0" applyBorder="0" applyAlignment="0" applyProtection="0"/>
    <xf numFmtId="0" fontId="15" fillId="9" borderId="0" applyNumberFormat="0" applyBorder="0" applyAlignment="0" applyProtection="0"/>
    <xf numFmtId="0" fontId="47" fillId="8" borderId="0" applyNumberFormat="0" applyBorder="0" applyAlignment="0" applyProtection="0"/>
    <xf numFmtId="0" fontId="15" fillId="9" borderId="0" applyNumberFormat="0" applyBorder="0" applyAlignment="0" applyProtection="0"/>
    <xf numFmtId="0" fontId="47" fillId="8" borderId="0" applyNumberFormat="0" applyBorder="0" applyAlignment="0" applyProtection="0"/>
    <xf numFmtId="0" fontId="15" fillId="21" borderId="0" applyNumberFormat="0" applyBorder="0" applyAlignment="0" applyProtection="0"/>
    <xf numFmtId="0" fontId="35" fillId="9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47" fillId="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1" fillId="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2" fillId="6" borderId="0" applyNumberFormat="0" applyBorder="0" applyAlignment="0" applyProtection="0"/>
    <xf numFmtId="0" fontId="15" fillId="19" borderId="0" applyNumberFormat="0" applyBorder="0" applyAlignment="0" applyProtection="0"/>
    <xf numFmtId="0" fontId="47" fillId="8" borderId="0" applyNumberFormat="0" applyBorder="0" applyAlignment="0" applyProtection="0"/>
    <xf numFmtId="0" fontId="21" fillId="6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3" fillId="17" borderId="0" applyNumberFormat="0" applyBorder="0" applyAlignment="0" applyProtection="0"/>
    <xf numFmtId="0" fontId="15" fillId="24" borderId="0" applyNumberFormat="0" applyBorder="0" applyAlignment="0" applyProtection="0"/>
    <xf numFmtId="0" fontId="23" fillId="18" borderId="0" applyNumberFormat="0" applyBorder="0" applyAlignment="0" applyProtection="0"/>
    <xf numFmtId="0" fontId="15" fillId="24" borderId="0" applyNumberFormat="0" applyBorder="0" applyAlignment="0" applyProtection="0"/>
    <xf numFmtId="0" fontId="33" fillId="8" borderId="0" applyNumberFormat="0" applyBorder="0" applyAlignment="0" applyProtection="0"/>
    <xf numFmtId="0" fontId="15" fillId="24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1" fillId="6" borderId="0" applyNumberFormat="0" applyBorder="0" applyAlignment="0" applyProtection="0"/>
    <xf numFmtId="0" fontId="23" fillId="26" borderId="0" applyNumberFormat="0" applyBorder="0" applyAlignment="0" applyProtection="0"/>
    <xf numFmtId="0" fontId="21" fillId="6" borderId="0" applyNumberFormat="0" applyBorder="0" applyAlignment="0" applyProtection="0"/>
    <xf numFmtId="0" fontId="35" fillId="24" borderId="0" applyNumberFormat="0" applyBorder="0" applyAlignment="0" applyProtection="0"/>
    <xf numFmtId="0" fontId="21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7" fillId="0" borderId="0" applyProtection="0">
      <alignment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47" fillId="8" borderId="0" applyNumberFormat="0" applyBorder="0" applyAlignment="0" applyProtection="0"/>
    <xf numFmtId="0" fontId="15" fillId="15" borderId="0" applyNumberFormat="0" applyBorder="0" applyAlignment="0" applyProtection="0"/>
    <xf numFmtId="0" fontId="15" fillId="4" borderId="0" applyNumberFormat="0" applyBorder="0" applyAlignment="0" applyProtection="0"/>
    <xf numFmtId="0" fontId="23" fillId="17" borderId="0" applyNumberFormat="0" applyBorder="0" applyAlignment="0" applyProtection="0"/>
    <xf numFmtId="0" fontId="31" fillId="16" borderId="0" applyNumberFormat="0" applyBorder="0" applyAlignment="0" applyProtection="0"/>
    <xf numFmtId="0" fontId="35" fillId="15" borderId="0" applyNumberFormat="0" applyBorder="0" applyAlignment="0" applyProtection="0"/>
    <xf numFmtId="0" fontId="15" fillId="24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5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3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1" fillId="6" borderId="0" applyNumberFormat="0" applyBorder="0" applyAlignment="0" applyProtection="0"/>
    <xf numFmtId="0" fontId="31" fillId="8" borderId="0" applyNumberFormat="0" applyBorder="0" applyAlignment="0" applyProtection="0"/>
    <xf numFmtId="0" fontId="23" fillId="14" borderId="0" applyNumberFormat="0" applyBorder="0" applyAlignment="0" applyProtection="0"/>
    <xf numFmtId="0" fontId="33" fillId="8" borderId="0" applyNumberFormat="0" applyBorder="0" applyAlignment="0" applyProtection="0"/>
    <xf numFmtId="0" fontId="23" fillId="26" borderId="0" applyNumberFormat="0" applyBorder="0" applyAlignment="0" applyProtection="0"/>
    <xf numFmtId="0" fontId="43" fillId="14" borderId="0" applyNumberFormat="0" applyBorder="0" applyAlignment="0" applyProtection="0"/>
    <xf numFmtId="0" fontId="23" fillId="2" borderId="0" applyNumberFormat="0" applyBorder="0" applyAlignment="0" applyProtection="0"/>
    <xf numFmtId="0" fontId="34" fillId="31" borderId="0" applyNumberFormat="0" applyBorder="0" applyAlignment="0" applyProtection="0"/>
    <xf numFmtId="0" fontId="23" fillId="2" borderId="0" applyNumberFormat="0" applyBorder="0" applyAlignment="0" applyProtection="0"/>
    <xf numFmtId="0" fontId="31" fillId="8" borderId="0" applyNumberFormat="0" applyBorder="0" applyAlignment="0" applyProtection="0"/>
    <xf numFmtId="0" fontId="33" fillId="8" borderId="0" applyNumberFormat="0" applyBorder="0" applyAlignment="0" applyProtection="0"/>
    <xf numFmtId="0" fontId="23" fillId="2" borderId="0" applyNumberFormat="0" applyBorder="0" applyAlignment="0" applyProtection="0"/>
    <xf numFmtId="0" fontId="0" fillId="12" borderId="3" applyNumberFormat="0" applyFont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9" borderId="0" applyNumberFormat="0" applyBorder="0" applyAlignment="0" applyProtection="0"/>
    <xf numFmtId="0" fontId="31" fillId="16" borderId="0" applyNumberFormat="0" applyBorder="0" applyAlignment="0" applyProtection="0"/>
    <xf numFmtId="0" fontId="31" fillId="8" borderId="0" applyNumberFormat="0" applyBorder="0" applyAlignment="0" applyProtection="0"/>
    <xf numFmtId="0" fontId="33" fillId="8" borderId="0" applyNumberFormat="0" applyBorder="0" applyAlignment="0" applyProtection="0"/>
    <xf numFmtId="0" fontId="23" fillId="9" borderId="0" applyNumberFormat="0" applyBorder="0" applyAlignment="0" applyProtection="0"/>
    <xf numFmtId="0" fontId="56" fillId="0" borderId="0" applyProtection="0">
      <alignment/>
    </xf>
    <xf numFmtId="0" fontId="31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0" fillId="12" borderId="3" applyNumberFormat="0" applyFont="0" applyAlignment="0" applyProtection="0"/>
    <xf numFmtId="0" fontId="23" fillId="17" borderId="0" applyNumberFormat="0" applyBorder="0" applyAlignment="0" applyProtection="0"/>
    <xf numFmtId="0" fontId="31" fillId="8" borderId="0" applyNumberFormat="0" applyBorder="0" applyAlignment="0" applyProtection="0"/>
    <xf numFmtId="0" fontId="21" fillId="6" borderId="0" applyNumberFormat="0" applyBorder="0" applyAlignment="0" applyProtection="0"/>
    <xf numFmtId="0" fontId="31" fillId="8" borderId="0" applyNumberFormat="0" applyBorder="0" applyAlignment="0" applyProtection="0"/>
    <xf numFmtId="0" fontId="23" fillId="17" borderId="0" applyNumberFormat="0" applyBorder="0" applyAlignment="0" applyProtection="0"/>
    <xf numFmtId="0" fontId="7" fillId="37" borderId="0" applyNumberFormat="0" applyBorder="0" applyAlignment="0" applyProtection="0"/>
    <xf numFmtId="0" fontId="4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33" fillId="8" borderId="0" applyNumberFormat="0" applyBorder="0" applyAlignment="0" applyProtection="0"/>
    <xf numFmtId="0" fontId="23" fillId="26" borderId="0" applyNumberFormat="0" applyBorder="0" applyAlignment="0" applyProtection="0"/>
    <xf numFmtId="0" fontId="43" fillId="2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26" borderId="0" applyNumberFormat="0" applyBorder="0" applyAlignment="0" applyProtection="0"/>
    <xf numFmtId="0" fontId="58" fillId="0" borderId="14">
      <alignment horizontal="left" vertical="center"/>
      <protection/>
    </xf>
    <xf numFmtId="0" fontId="3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3" fillId="26" borderId="0" applyNumberFormat="0" applyBorder="0" applyAlignment="0" applyProtection="0"/>
    <xf numFmtId="0" fontId="33" fillId="8" borderId="0" applyNumberFormat="0" applyBorder="0" applyAlignment="0" applyProtection="0"/>
    <xf numFmtId="0" fontId="23" fillId="11" borderId="0" applyNumberFormat="0" applyBorder="0" applyAlignment="0" applyProtection="0"/>
    <xf numFmtId="0" fontId="61" fillId="0" borderId="15" applyNumberFormat="0" applyFill="0" applyAlignment="0" applyProtection="0"/>
    <xf numFmtId="0" fontId="23" fillId="3" borderId="0" applyNumberFormat="0" applyBorder="0" applyAlignment="0" applyProtection="0"/>
    <xf numFmtId="0" fontId="7" fillId="37" borderId="0" applyNumberFormat="0" applyBorder="0" applyAlignment="0" applyProtection="0"/>
    <xf numFmtId="0" fontId="21" fillId="6" borderId="0" applyNumberFormat="0" applyBorder="0" applyAlignment="0" applyProtection="0"/>
    <xf numFmtId="0" fontId="7" fillId="37" borderId="0" applyNumberFormat="0" applyBorder="0" applyAlignment="0" applyProtection="0"/>
    <xf numFmtId="0" fontId="34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7" fillId="34" borderId="0" applyNumberFormat="0" applyBorder="0" applyAlignment="0" applyProtection="0"/>
    <xf numFmtId="0" fontId="33" fillId="8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4" fillId="20" borderId="0" applyNumberFormat="0" applyBorder="0" applyAlignment="0" applyProtection="0"/>
    <xf numFmtId="0" fontId="31" fillId="8" borderId="0" applyNumberFormat="0" applyBorder="0" applyAlignment="0" applyProtection="0"/>
    <xf numFmtId="0" fontId="34" fillId="35" borderId="0" applyNumberFormat="0" applyBorder="0" applyAlignment="0" applyProtection="0"/>
    <xf numFmtId="0" fontId="7" fillId="37" borderId="0" applyNumberFormat="0" applyBorder="0" applyAlignment="0" applyProtection="0"/>
    <xf numFmtId="0" fontId="34" fillId="7" borderId="0" applyNumberFormat="0" applyBorder="0" applyAlignment="0" applyProtection="0"/>
    <xf numFmtId="0" fontId="39" fillId="0" borderId="16" applyNumberFormat="0" applyFill="0" applyAlignment="0" applyProtection="0"/>
    <xf numFmtId="0" fontId="34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21" fillId="6" borderId="0" applyNumberFormat="0" applyBorder="0" applyAlignment="0" applyProtection="0"/>
    <xf numFmtId="0" fontId="34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39" borderId="0" applyNumberFormat="0" applyBorder="0" applyAlignment="0" applyProtection="0"/>
    <xf numFmtId="0" fontId="33" fillId="8" borderId="0" applyNumberFormat="0" applyBorder="0" applyAlignment="0" applyProtection="0"/>
    <xf numFmtId="0" fontId="7" fillId="34" borderId="0" applyNumberFormat="0" applyBorder="0" applyAlignment="0" applyProtection="0"/>
    <xf numFmtId="0" fontId="33" fillId="8" borderId="0" applyNumberFormat="0" applyBorder="0" applyAlignment="0" applyProtection="0"/>
    <xf numFmtId="0" fontId="27" fillId="18" borderId="7" applyNumberFormat="0" applyAlignment="0" applyProtection="0"/>
    <xf numFmtId="0" fontId="34" fillId="11" borderId="0" applyNumberFormat="0" applyBorder="0" applyAlignment="0" applyProtection="0"/>
    <xf numFmtId="0" fontId="26" fillId="0" borderId="0" applyNumberFormat="0" applyFill="0" applyBorder="0" applyAlignment="0" applyProtection="0"/>
    <xf numFmtId="177" fontId="38" fillId="0" borderId="0" applyFill="0" applyBorder="0" applyAlignment="0">
      <protection/>
    </xf>
    <xf numFmtId="0" fontId="33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1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178" fontId="59" fillId="0" borderId="0">
      <alignment/>
      <protection/>
    </xf>
    <xf numFmtId="0" fontId="0" fillId="0" borderId="0">
      <alignment vertical="center"/>
      <protection/>
    </xf>
    <xf numFmtId="43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59" fillId="0" borderId="0">
      <alignment/>
      <protection/>
    </xf>
    <xf numFmtId="0" fontId="36" fillId="21" borderId="0" applyNumberFormat="0" applyBorder="0" applyAlignment="0" applyProtection="0"/>
    <xf numFmtId="0" fontId="33" fillId="8" borderId="0" applyNumberFormat="0" applyBorder="0" applyAlignment="0" applyProtection="0"/>
    <xf numFmtId="181" fontId="59" fillId="0" borderId="0">
      <alignment/>
      <protection/>
    </xf>
    <xf numFmtId="2" fontId="57" fillId="0" borderId="0" applyProtection="0">
      <alignment/>
    </xf>
    <xf numFmtId="38" fontId="62" fillId="18" borderId="0" applyNumberFormat="0" applyBorder="0" applyAlignment="0" applyProtection="0"/>
    <xf numFmtId="0" fontId="32" fillId="0" borderId="2" applyNumberFormat="0" applyFill="0" applyAlignment="0" applyProtection="0"/>
    <xf numFmtId="0" fontId="31" fillId="8" borderId="0" applyNumberFormat="0" applyBorder="0" applyAlignment="0" applyProtection="0"/>
    <xf numFmtId="0" fontId="23" fillId="26" borderId="0" applyNumberFormat="0" applyBorder="0" applyAlignment="0" applyProtection="0"/>
    <xf numFmtId="0" fontId="58" fillId="0" borderId="17" applyNumberFormat="0" applyAlignment="0" applyProtection="0"/>
    <xf numFmtId="0" fontId="58" fillId="0" borderId="0" applyProtection="0">
      <alignment/>
    </xf>
    <xf numFmtId="10" fontId="62" fillId="27" borderId="18" applyNumberFormat="0" applyBorder="0" applyAlignment="0" applyProtection="0"/>
    <xf numFmtId="37" fontId="64" fillId="0" borderId="0">
      <alignment/>
      <protection/>
    </xf>
    <xf numFmtId="0" fontId="66" fillId="0" borderId="0">
      <alignment/>
      <protection/>
    </xf>
    <xf numFmtId="0" fontId="65" fillId="0" borderId="0">
      <alignment/>
      <protection/>
    </xf>
    <xf numFmtId="0" fontId="67" fillId="0" borderId="0">
      <alignment/>
      <protection/>
    </xf>
    <xf numFmtId="0" fontId="21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19" applyProtection="0">
      <alignment/>
    </xf>
    <xf numFmtId="9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2" fillId="0" borderId="2" applyNumberFormat="0" applyFill="0" applyAlignment="0" applyProtection="0"/>
    <xf numFmtId="0" fontId="33" fillId="8" borderId="0" applyNumberFormat="0" applyBorder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21" fillId="6" borderId="0" applyNumberFormat="0" applyBorder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60" fillId="0" borderId="2" applyNumberFormat="0" applyFill="0" applyAlignment="0" applyProtection="0"/>
    <xf numFmtId="0" fontId="33" fillId="8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33" fillId="8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26" fillId="0" borderId="12" applyNumberFormat="0" applyFill="0" applyAlignment="0" applyProtection="0"/>
    <xf numFmtId="0" fontId="33" fillId="8" borderId="0" applyNumberFormat="0" applyBorder="0" applyAlignment="0" applyProtection="0"/>
    <xf numFmtId="0" fontId="31" fillId="8" borderId="0" applyNumberFormat="0" applyBorder="0" applyAlignment="0" applyProtection="0"/>
    <xf numFmtId="0" fontId="51" fillId="0" borderId="20" applyNumberFormat="0" applyFill="0" applyAlignment="0" applyProtection="0"/>
    <xf numFmtId="0" fontId="63" fillId="0" borderId="12" applyNumberFormat="0" applyFill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33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0" fillId="0" borderId="0">
      <alignment horizontal="centerContinuous" vertical="center"/>
      <protection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4" fillId="0" borderId="18">
      <alignment horizontal="distributed" vertical="center" wrapText="1"/>
      <protection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52" fillId="33" borderId="0" applyNumberFormat="0" applyBorder="0" applyAlignment="0" applyProtection="0"/>
    <xf numFmtId="0" fontId="33" fillId="8" borderId="0" applyNumberFormat="0" applyBorder="0" applyAlignment="0" applyProtection="0"/>
    <xf numFmtId="0" fontId="31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1" fillId="8" borderId="0" applyNumberFormat="0" applyBorder="0" applyAlignment="0" applyProtection="0"/>
    <xf numFmtId="0" fontId="33" fillId="8" borderId="0" applyNumberFormat="0" applyBorder="0" applyAlignment="0" applyProtection="0"/>
    <xf numFmtId="0" fontId="42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1" fillId="1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21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33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2" fillId="4" borderId="1" applyNumberFormat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6" borderId="0" applyNumberFormat="0" applyBorder="0" applyAlignment="0" applyProtection="0"/>
    <xf numFmtId="0" fontId="31" fillId="8" borderId="0" applyNumberFormat="0" applyBorder="0" applyAlignment="0" applyProtection="0"/>
    <xf numFmtId="0" fontId="42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33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21" fillId="6" borderId="0" applyNumberFormat="0" applyBorder="0" applyAlignment="0" applyProtection="0"/>
    <xf numFmtId="0" fontId="23" fillId="23" borderId="0" applyNumberFormat="0" applyBorder="0" applyAlignment="0" applyProtection="0"/>
    <xf numFmtId="0" fontId="47" fillId="8" borderId="0" applyNumberFormat="0" applyBorder="0" applyAlignment="0" applyProtection="0"/>
    <xf numFmtId="0" fontId="33" fillId="8" borderId="0" applyNumberFormat="0" applyBorder="0" applyAlignment="0" applyProtection="0"/>
    <xf numFmtId="0" fontId="47" fillId="8" borderId="0" applyNumberFormat="0" applyBorder="0" applyAlignment="0" applyProtection="0"/>
    <xf numFmtId="0" fontId="31" fillId="16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47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47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47" fillId="8" borderId="0" applyNumberFormat="0" applyBorder="0" applyAlignment="0" applyProtection="0"/>
    <xf numFmtId="0" fontId="31" fillId="1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3" fillId="8" borderId="0" applyNumberFormat="0" applyBorder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4" fillId="40" borderId="0" applyNumberFormat="0" applyBorder="0" applyAlignment="0" applyProtection="0"/>
    <xf numFmtId="0" fontId="33" fillId="8" borderId="0" applyNumberFormat="0" applyBorder="0" applyAlignment="0" applyProtection="0"/>
    <xf numFmtId="0" fontId="68" fillId="0" borderId="0">
      <alignment vertical="center"/>
      <protection/>
    </xf>
    <xf numFmtId="0" fontId="18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52" fillId="33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42" fillId="6" borderId="0" applyNumberFormat="0" applyBorder="0" applyAlignment="0" applyProtection="0"/>
    <xf numFmtId="0" fontId="33" fillId="8" borderId="0" applyNumberFormat="0" applyBorder="0" applyAlignment="0" applyProtection="0"/>
    <xf numFmtId="0" fontId="0" fillId="12" borderId="3" applyNumberFormat="0" applyFont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9" fillId="0" borderId="21" applyNumberFormat="0" applyFill="0" applyAlignment="0" applyProtection="0"/>
    <xf numFmtId="0" fontId="33" fillId="8" borderId="0" applyNumberFormat="0" applyBorder="0" applyAlignment="0" applyProtection="0"/>
    <xf numFmtId="0" fontId="42" fillId="6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21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23" fillId="23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1" fillId="1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45" fillId="2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/>
      <protection/>
    </xf>
    <xf numFmtId="0" fontId="69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52" fillId="6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30" fillId="18" borderId="1" applyNumberFormat="0" applyAlignment="0" applyProtection="0"/>
    <xf numFmtId="0" fontId="0" fillId="0" borderId="0">
      <alignment vertical="center"/>
      <protection/>
    </xf>
    <xf numFmtId="0" fontId="41" fillId="0" borderId="0">
      <alignment/>
      <protection/>
    </xf>
    <xf numFmtId="0" fontId="15" fillId="0" borderId="0">
      <alignment vertical="center"/>
      <protection/>
    </xf>
    <xf numFmtId="0" fontId="43" fillId="3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0" fillId="0" borderId="0" applyNumberFormat="0" applyFill="0" applyBorder="0" applyAlignment="0" applyProtection="0"/>
    <xf numFmtId="9" fontId="70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52" fillId="33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21" fillId="6" borderId="0" applyNumberFormat="0" applyBorder="0" applyAlignment="0" applyProtection="0"/>
    <xf numFmtId="0" fontId="52" fillId="33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52" fillId="6" borderId="0" applyNumberFormat="0" applyBorder="0" applyAlignment="0" applyProtection="0"/>
    <xf numFmtId="0" fontId="21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52" fillId="6" borderId="0" applyNumberFormat="0" applyBorder="0" applyAlignment="0" applyProtection="0"/>
    <xf numFmtId="0" fontId="21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0" fillId="18" borderId="1" applyNumberFormat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52" fillId="3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2" fillId="6" borderId="0" applyNumberFormat="0" applyBorder="0" applyAlignment="0" applyProtection="0"/>
    <xf numFmtId="0" fontId="52" fillId="33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52" fillId="33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5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43" fontId="59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52" fillId="33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72" fillId="0" borderId="16" applyNumberFormat="0" applyFill="0" applyAlignment="0" applyProtection="0"/>
    <xf numFmtId="182" fontId="73" fillId="0" borderId="0" applyFont="0" applyFill="0" applyBorder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74" fillId="18" borderId="1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23" fillId="25" borderId="0" applyNumberFormat="0" applyBorder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75" fillId="20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0" borderId="0">
      <alignment/>
      <protection/>
    </xf>
    <xf numFmtId="0" fontId="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79" fillId="0" borderId="13" applyNumberFormat="0" applyFill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59" fillId="0" borderId="0">
      <alignment/>
      <protection/>
    </xf>
    <xf numFmtId="41" fontId="59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7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0" borderId="0">
      <alignment/>
      <protection/>
    </xf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4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4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4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43" fillId="26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3" fillId="28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71" fillId="21" borderId="0" applyNumberFormat="0" applyBorder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27" fillId="27" borderId="7" applyNumberFormat="0" applyAlignment="0" applyProtection="0"/>
    <xf numFmtId="0" fontId="80" fillId="18" borderId="7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81" fillId="4" borderId="1" applyNumberFormat="0" applyAlignment="0" applyProtection="0"/>
    <xf numFmtId="1" fontId="14" fillId="0" borderId="18">
      <alignment vertical="center"/>
      <protection locked="0"/>
    </xf>
    <xf numFmtId="0" fontId="82" fillId="0" borderId="0">
      <alignment/>
      <protection/>
    </xf>
    <xf numFmtId="0" fontId="82" fillId="0" borderId="0">
      <alignment/>
      <protection/>
    </xf>
    <xf numFmtId="188" fontId="14" fillId="0" borderId="18">
      <alignment vertical="center"/>
      <protection locked="0"/>
    </xf>
    <xf numFmtId="0" fontId="77" fillId="0" borderId="0">
      <alignment/>
      <protection/>
    </xf>
    <xf numFmtId="0" fontId="8" fillId="0" borderId="0">
      <alignment/>
      <protection/>
    </xf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83" fillId="0" borderId="0">
      <alignment/>
      <protection/>
    </xf>
  </cellStyleXfs>
  <cellXfs count="195">
    <xf numFmtId="0" fontId="0" fillId="0" borderId="0" xfId="0" applyAlignment="1">
      <alignment/>
    </xf>
    <xf numFmtId="0" fontId="1" fillId="0" borderId="0" xfId="845" applyFont="1" applyFill="1" applyAlignment="1">
      <alignment vertical="center"/>
      <protection/>
    </xf>
    <xf numFmtId="0" fontId="0" fillId="0" borderId="0" xfId="848" applyFill="1" applyAlignment="1">
      <alignment/>
      <protection/>
    </xf>
    <xf numFmtId="0" fontId="2" fillId="0" borderId="0" xfId="622" applyFont="1" applyFill="1" applyAlignment="1">
      <alignment horizontal="center" vertical="center" wrapText="1"/>
      <protection/>
    </xf>
    <xf numFmtId="0" fontId="0" fillId="0" borderId="0" xfId="848" applyFont="1" applyFill="1" applyAlignment="1">
      <alignment horizontal="right" vertical="center"/>
      <protection/>
    </xf>
    <xf numFmtId="0" fontId="3" fillId="0" borderId="18" xfId="622" applyFont="1" applyFill="1" applyBorder="1" applyAlignment="1">
      <alignment horizontal="center" vertical="center" wrapText="1"/>
      <protection/>
    </xf>
    <xf numFmtId="0" fontId="3" fillId="0" borderId="18" xfId="848" applyFont="1" applyFill="1" applyBorder="1" applyAlignment="1">
      <alignment horizontal="center" vertical="center" wrapText="1"/>
      <protection/>
    </xf>
    <xf numFmtId="0" fontId="4" fillId="0" borderId="18" xfId="858" applyFont="1" applyFill="1" applyBorder="1">
      <alignment vertical="center"/>
      <protection/>
    </xf>
    <xf numFmtId="189" fontId="5" fillId="0" borderId="18" xfId="850" applyNumberFormat="1" applyFont="1" applyFill="1" applyBorder="1" applyAlignment="1" applyProtection="1">
      <alignment horizontal="right" vertical="center" wrapText="1"/>
      <protection/>
    </xf>
    <xf numFmtId="0" fontId="3" fillId="0" borderId="18" xfId="622" applyFont="1" applyFill="1" applyBorder="1" applyAlignment="1">
      <alignment horizontal="left" vertical="center"/>
      <protection/>
    </xf>
    <xf numFmtId="190" fontId="6" fillId="0" borderId="18" xfId="1149" applyNumberFormat="1" applyFont="1" applyFill="1" applyBorder="1" applyAlignment="1">
      <alignment horizontal="right" vertical="center" wrapText="1"/>
    </xf>
    <xf numFmtId="0" fontId="7" fillId="0" borderId="18" xfId="858" applyFont="1" applyFill="1" applyBorder="1" applyAlignment="1">
      <alignment horizontal="left" vertical="center" indent="1"/>
      <protection/>
    </xf>
    <xf numFmtId="189" fontId="8" fillId="0" borderId="18" xfId="850" applyNumberFormat="1" applyFont="1" applyFill="1" applyBorder="1" applyAlignment="1" applyProtection="1">
      <alignment horizontal="right" vertical="center" wrapText="1"/>
      <protection/>
    </xf>
    <xf numFmtId="0" fontId="0" fillId="0" borderId="18" xfId="622" applyFont="1" applyFill="1" applyBorder="1" applyAlignment="1">
      <alignment horizontal="left" vertical="center" indent="1"/>
      <protection/>
    </xf>
    <xf numFmtId="190" fontId="8" fillId="27" borderId="18" xfId="1149" applyNumberFormat="1" applyFont="1" applyFill="1" applyBorder="1" applyAlignment="1" applyProtection="1">
      <alignment horizontal="right" vertical="center" wrapText="1"/>
      <protection/>
    </xf>
    <xf numFmtId="190" fontId="8" fillId="0" borderId="18" xfId="1149" applyNumberFormat="1" applyFont="1" applyFill="1" applyBorder="1" applyAlignment="1" applyProtection="1">
      <alignment horizontal="right" vertical="center" wrapText="1"/>
      <protection/>
    </xf>
    <xf numFmtId="0" fontId="7" fillId="0" borderId="18" xfId="858" applyFont="1" applyFill="1" applyBorder="1" applyAlignment="1">
      <alignment horizontal="left" vertical="center" wrapText="1" indent="1"/>
      <protection/>
    </xf>
    <xf numFmtId="190" fontId="9" fillId="0" borderId="18" xfId="1149" applyNumberFormat="1" applyFont="1" applyFill="1" applyBorder="1" applyAlignment="1">
      <alignment horizontal="right" vertical="center" wrapText="1"/>
    </xf>
    <xf numFmtId="0" fontId="3" fillId="0" borderId="18" xfId="848" applyFont="1" applyFill="1" applyBorder="1" applyAlignment="1">
      <alignment/>
      <protection/>
    </xf>
    <xf numFmtId="0" fontId="5" fillId="0" borderId="18" xfId="848" applyFont="1" applyFill="1" applyBorder="1" applyAlignment="1">
      <alignment/>
      <protection/>
    </xf>
    <xf numFmtId="0" fontId="3" fillId="0" borderId="18" xfId="845" applyFont="1" applyFill="1" applyBorder="1" applyAlignment="1">
      <alignment vertical="center"/>
      <protection/>
    </xf>
    <xf numFmtId="0" fontId="8" fillId="0" borderId="18" xfId="848" applyFont="1" applyFill="1" applyBorder="1" applyAlignment="1">
      <alignment horizontal="right"/>
      <protection/>
    </xf>
    <xf numFmtId="0" fontId="0" fillId="0" borderId="18" xfId="848" applyFill="1" applyBorder="1" applyAlignment="1">
      <alignment/>
      <protection/>
    </xf>
    <xf numFmtId="0" fontId="8" fillId="0" borderId="18" xfId="848" applyFont="1" applyFill="1" applyBorder="1" applyAlignment="1">
      <alignment/>
      <protection/>
    </xf>
    <xf numFmtId="0" fontId="4" fillId="0" borderId="18" xfId="856" applyFont="1" applyFill="1" applyBorder="1" applyAlignment="1">
      <alignment horizontal="center" vertical="center"/>
      <protection/>
    </xf>
    <xf numFmtId="189" fontId="5" fillId="0" borderId="18" xfId="849" applyNumberFormat="1" applyFont="1" applyFill="1" applyBorder="1" applyAlignment="1" applyProtection="1">
      <alignment horizontal="right" vertical="center" wrapText="1"/>
      <protection/>
    </xf>
    <xf numFmtId="0" fontId="3" fillId="0" borderId="18" xfId="780" applyFont="1" applyFill="1" applyBorder="1" applyAlignment="1">
      <alignment horizontal="center" vertical="center"/>
      <protection/>
    </xf>
    <xf numFmtId="190" fontId="6" fillId="0" borderId="18" xfId="1148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3" fillId="0" borderId="0" xfId="848" applyFont="1" applyFill="1" applyAlignment="1">
      <alignment/>
      <protection/>
    </xf>
    <xf numFmtId="0" fontId="0" fillId="0" borderId="0" xfId="847" applyFill="1">
      <alignment/>
      <protection/>
    </xf>
    <xf numFmtId="0" fontId="2" fillId="0" borderId="0" xfId="622" applyFont="1" applyFill="1" applyBorder="1" applyAlignment="1">
      <alignment horizontal="center" vertical="center" wrapText="1"/>
      <protection/>
    </xf>
    <xf numFmtId="0" fontId="0" fillId="0" borderId="22" xfId="848" applyFont="1" applyFill="1" applyBorder="1" applyAlignment="1">
      <alignment horizontal="right" vertical="center"/>
      <protection/>
    </xf>
    <xf numFmtId="189" fontId="3" fillId="0" borderId="0" xfId="848" applyNumberFormat="1" applyFont="1" applyFill="1" applyAlignment="1">
      <alignment/>
      <protection/>
    </xf>
    <xf numFmtId="10" fontId="3" fillId="0" borderId="0" xfId="130" applyNumberFormat="1" applyFont="1" applyFill="1" applyAlignment="1">
      <alignment/>
    </xf>
    <xf numFmtId="0" fontId="0" fillId="0" borderId="0" xfId="848" applyFill="1" applyAlignment="1">
      <alignment horizontal="left"/>
      <protection/>
    </xf>
    <xf numFmtId="0" fontId="0" fillId="0" borderId="0" xfId="848" applyFont="1" applyFill="1" applyAlignment="1">
      <alignment/>
      <protection/>
    </xf>
    <xf numFmtId="0" fontId="0" fillId="0" borderId="0" xfId="859" applyFill="1">
      <alignment vertical="center"/>
      <protection/>
    </xf>
    <xf numFmtId="0" fontId="0" fillId="0" borderId="0" xfId="854" applyFont="1" applyFill="1">
      <alignment vertical="center"/>
      <protection/>
    </xf>
    <xf numFmtId="0" fontId="0" fillId="0" borderId="0" xfId="854" applyFill="1">
      <alignment vertical="center"/>
      <protection/>
    </xf>
    <xf numFmtId="0" fontId="3" fillId="0" borderId="0" xfId="854" applyFont="1" applyFill="1">
      <alignment vertical="center"/>
      <protection/>
    </xf>
    <xf numFmtId="0" fontId="10" fillId="0" borderId="0" xfId="793" applyFont="1" applyFill="1">
      <alignment vertical="center"/>
      <protection/>
    </xf>
    <xf numFmtId="0" fontId="11" fillId="0" borderId="0" xfId="793" applyFill="1">
      <alignment vertical="center"/>
      <protection/>
    </xf>
    <xf numFmtId="191" fontId="0" fillId="0" borderId="0" xfId="854" applyNumberFormat="1" applyFont="1" applyFill="1" applyAlignment="1">
      <alignment horizontal="center" vertical="center"/>
      <protection/>
    </xf>
    <xf numFmtId="0" fontId="1" fillId="0" borderId="0" xfId="846" applyFont="1" applyFill="1" applyAlignment="1">
      <alignment vertical="center"/>
      <protection/>
    </xf>
    <xf numFmtId="192" fontId="0" fillId="0" borderId="0" xfId="859" applyNumberFormat="1" applyFill="1" applyBorder="1" applyAlignment="1">
      <alignment horizontal="center" vertical="center"/>
      <protection/>
    </xf>
    <xf numFmtId="0" fontId="2" fillId="0" borderId="0" xfId="854" applyFont="1" applyFill="1" applyAlignment="1">
      <alignment horizontal="center" vertical="center"/>
      <protection/>
    </xf>
    <xf numFmtId="192" fontId="2" fillId="0" borderId="0" xfId="854" applyNumberFormat="1" applyFont="1" applyFill="1" applyAlignment="1">
      <alignment horizontal="center" vertical="center"/>
      <protection/>
    </xf>
    <xf numFmtId="0" fontId="0" fillId="0" borderId="0" xfId="854" applyFont="1" applyFill="1" applyAlignment="1">
      <alignment horizontal="center" vertical="center"/>
      <protection/>
    </xf>
    <xf numFmtId="191" fontId="0" fillId="0" borderId="0" xfId="854" applyNumberFormat="1" applyFont="1" applyFill="1" applyAlignment="1">
      <alignment horizontal="right" vertical="center"/>
      <protection/>
    </xf>
    <xf numFmtId="192" fontId="4" fillId="0" borderId="18" xfId="854" applyNumberFormat="1" applyFont="1" applyFill="1" applyBorder="1" applyAlignment="1">
      <alignment horizontal="center" vertical="center" wrapText="1"/>
      <protection/>
    </xf>
    <xf numFmtId="191" fontId="3" fillId="0" borderId="18" xfId="854" applyNumberFormat="1" applyFont="1" applyFill="1" applyBorder="1" applyAlignment="1">
      <alignment horizontal="center" vertical="center"/>
      <protection/>
    </xf>
    <xf numFmtId="192" fontId="4" fillId="0" borderId="18" xfId="854" applyNumberFormat="1" applyFont="1" applyFill="1" applyBorder="1" applyAlignment="1">
      <alignment horizontal="left" vertical="center" wrapText="1"/>
      <protection/>
    </xf>
    <xf numFmtId="189" fontId="6" fillId="0" borderId="18" xfId="854" applyNumberFormat="1" applyFont="1" applyFill="1" applyBorder="1" applyAlignment="1">
      <alignment horizontal="right" vertical="center" wrapText="1"/>
      <protection/>
    </xf>
    <xf numFmtId="192" fontId="7" fillId="0" borderId="18" xfId="854" applyNumberFormat="1" applyFont="1" applyFill="1" applyBorder="1" applyAlignment="1">
      <alignment horizontal="left" vertical="center" wrapText="1" indent="1"/>
      <protection/>
    </xf>
    <xf numFmtId="189" fontId="8" fillId="0" borderId="18" xfId="0" applyNumberFormat="1" applyFont="1" applyFill="1" applyBorder="1" applyAlignment="1">
      <alignment horizontal="right" vertical="center" wrapText="1"/>
    </xf>
    <xf numFmtId="189" fontId="9" fillId="0" borderId="18" xfId="854" applyNumberFormat="1" applyFont="1" applyFill="1" applyBorder="1" applyAlignment="1">
      <alignment horizontal="right" vertical="center" wrapText="1"/>
      <protection/>
    </xf>
    <xf numFmtId="0" fontId="0" fillId="0" borderId="18" xfId="854" applyFont="1" applyFill="1" applyBorder="1" applyAlignment="1">
      <alignment horizontal="left" vertical="center" indent="1"/>
      <protection/>
    </xf>
    <xf numFmtId="0" fontId="0" fillId="0" borderId="18" xfId="854" applyFont="1" applyFill="1" applyBorder="1">
      <alignment vertical="center"/>
      <protection/>
    </xf>
    <xf numFmtId="189" fontId="8" fillId="0" borderId="18" xfId="854" applyNumberFormat="1" applyFont="1" applyFill="1" applyBorder="1" applyAlignment="1">
      <alignment horizontal="right" vertical="center"/>
      <protection/>
    </xf>
    <xf numFmtId="189" fontId="5" fillId="0" borderId="18" xfId="854" applyNumberFormat="1" applyFont="1" applyFill="1" applyBorder="1" applyAlignment="1">
      <alignment horizontal="right" vertical="center"/>
      <protection/>
    </xf>
    <xf numFmtId="0" fontId="4" fillId="0" borderId="18" xfId="854" applyFont="1" applyFill="1" applyBorder="1">
      <alignment vertical="center"/>
      <protection/>
    </xf>
    <xf numFmtId="0" fontId="7" fillId="0" borderId="18" xfId="854" applyNumberFormat="1" applyFont="1" applyFill="1" applyBorder="1" applyAlignment="1" applyProtection="1">
      <alignment horizontal="left" vertical="center" indent="1"/>
      <protection/>
    </xf>
    <xf numFmtId="0" fontId="0" fillId="0" borderId="18" xfId="0" applyFont="1" applyFill="1" applyBorder="1" applyAlignment="1">
      <alignment vertical="center" wrapText="1"/>
    </xf>
    <xf numFmtId="192" fontId="7" fillId="0" borderId="23" xfId="854" applyNumberFormat="1" applyFont="1" applyFill="1" applyBorder="1" applyAlignment="1">
      <alignment horizontal="left" vertical="center" wrapText="1" indent="1"/>
      <protection/>
    </xf>
    <xf numFmtId="189" fontId="8" fillId="0" borderId="24" xfId="854" applyNumberFormat="1" applyFont="1" applyFill="1" applyBorder="1" applyAlignment="1">
      <alignment horizontal="right" vertical="center"/>
      <protection/>
    </xf>
    <xf numFmtId="0" fontId="4" fillId="0" borderId="18" xfId="854" applyFont="1" applyFill="1" applyBorder="1" applyAlignment="1">
      <alignment horizontal="left" vertical="center"/>
      <protection/>
    </xf>
    <xf numFmtId="189" fontId="5" fillId="0" borderId="24" xfId="854" applyNumberFormat="1" applyFont="1" applyFill="1" applyBorder="1" applyAlignment="1">
      <alignment horizontal="right" vertical="center"/>
      <protection/>
    </xf>
    <xf numFmtId="0" fontId="4" fillId="0" borderId="25" xfId="854" applyFont="1" applyFill="1" applyBorder="1">
      <alignment vertical="center"/>
      <protection/>
    </xf>
    <xf numFmtId="0" fontId="7" fillId="0" borderId="18" xfId="854" applyNumberFormat="1" applyFont="1" applyFill="1" applyBorder="1" applyAlignment="1" applyProtection="1">
      <alignment horizontal="left" vertical="center"/>
      <protection/>
    </xf>
    <xf numFmtId="189" fontId="9" fillId="0" borderId="23" xfId="854" applyNumberFormat="1" applyFont="1" applyFill="1" applyBorder="1" applyAlignment="1">
      <alignment horizontal="right" vertical="center" wrapText="1"/>
      <protection/>
    </xf>
    <xf numFmtId="0" fontId="4" fillId="0" borderId="26" xfId="854" applyFont="1" applyFill="1" applyBorder="1">
      <alignment vertical="center"/>
      <protection/>
    </xf>
    <xf numFmtId="0" fontId="7" fillId="0" borderId="18" xfId="854" applyNumberFormat="1" applyFont="1" applyFill="1" applyBorder="1" applyAlignment="1" applyProtection="1">
      <alignment vertical="center"/>
      <protection/>
    </xf>
    <xf numFmtId="189" fontId="9" fillId="0" borderId="27" xfId="854" applyNumberFormat="1" applyFont="1" applyFill="1" applyBorder="1" applyAlignment="1">
      <alignment horizontal="right" vertical="center" wrapText="1"/>
      <protection/>
    </xf>
    <xf numFmtId="0" fontId="3" fillId="0" borderId="18" xfId="854" applyFont="1" applyFill="1" applyBorder="1">
      <alignment vertical="center"/>
      <protection/>
    </xf>
    <xf numFmtId="0" fontId="4" fillId="0" borderId="18" xfId="854" applyNumberFormat="1" applyFont="1" applyFill="1" applyBorder="1" applyAlignment="1" applyProtection="1">
      <alignment horizontal="left" vertical="center"/>
      <protection/>
    </xf>
    <xf numFmtId="0" fontId="7" fillId="0" borderId="18" xfId="854" applyNumberFormat="1" applyFont="1" applyFill="1" applyBorder="1" applyAlignment="1" applyProtection="1">
      <alignment horizontal="left" vertical="center" wrapText="1" indent="1"/>
      <protection/>
    </xf>
    <xf numFmtId="0" fontId="4" fillId="0" borderId="18" xfId="854" applyNumberFormat="1" applyFont="1" applyFill="1" applyBorder="1" applyAlignment="1" applyProtection="1">
      <alignment horizontal="center" vertical="center"/>
      <protection/>
    </xf>
    <xf numFmtId="0" fontId="4" fillId="0" borderId="18" xfId="854" applyFont="1" applyFill="1" applyBorder="1" applyAlignment="1">
      <alignment horizontal="center" vertical="center"/>
      <protection/>
    </xf>
    <xf numFmtId="192" fontId="0" fillId="0" borderId="0" xfId="854" applyNumberFormat="1" applyFont="1" applyFill="1" applyAlignment="1">
      <alignment horizontal="center" vertical="center"/>
      <protection/>
    </xf>
    <xf numFmtId="192" fontId="0" fillId="0" borderId="0" xfId="854" applyNumberFormat="1" applyFont="1" applyFill="1" applyAlignment="1">
      <alignment horizontal="right" vertical="center"/>
      <protection/>
    </xf>
    <xf numFmtId="192" fontId="3" fillId="0" borderId="18" xfId="854" applyNumberFormat="1" applyFont="1" applyFill="1" applyBorder="1" applyAlignment="1">
      <alignment horizontal="center" vertical="center"/>
      <protection/>
    </xf>
    <xf numFmtId="192" fontId="0" fillId="0" borderId="18" xfId="854" applyNumberFormat="1" applyFont="1" applyFill="1" applyBorder="1" applyAlignment="1">
      <alignment horizontal="left" vertical="center" wrapText="1" indent="1"/>
      <protection/>
    </xf>
    <xf numFmtId="189" fontId="8" fillId="0" borderId="18" xfId="0" applyNumberFormat="1" applyFont="1" applyFill="1" applyBorder="1" applyAlignment="1">
      <alignment vertical="center" wrapText="1"/>
    </xf>
    <xf numFmtId="0" fontId="7" fillId="0" borderId="18" xfId="852" applyFont="1" applyFill="1" applyBorder="1" applyAlignment="1">
      <alignment horizontal="left" vertical="center"/>
      <protection/>
    </xf>
    <xf numFmtId="0" fontId="7" fillId="0" borderId="18" xfId="854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distributed" vertical="center"/>
    </xf>
    <xf numFmtId="1" fontId="14" fillId="24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190" fontId="85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90" fontId="0" fillId="0" borderId="18" xfId="0" applyNumberFormat="1" applyFont="1" applyFill="1" applyBorder="1" applyAlignment="1">
      <alignment vertical="center"/>
    </xf>
    <xf numFmtId="1" fontId="14" fillId="0" borderId="18" xfId="0" applyNumberFormat="1" applyFont="1" applyFill="1" applyBorder="1" applyAlignment="1" applyProtection="1">
      <alignment vertical="center"/>
      <protection locked="0"/>
    </xf>
    <xf numFmtId="0" fontId="8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90" fontId="12" fillId="0" borderId="14" xfId="0" applyNumberFormat="1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center" vertical="center"/>
    </xf>
    <xf numFmtId="190" fontId="13" fillId="0" borderId="18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 applyProtection="1">
      <alignment vertical="center"/>
      <protection/>
    </xf>
    <xf numFmtId="190" fontId="13" fillId="0" borderId="18" xfId="0" applyNumberFormat="1" applyFont="1" applyFill="1" applyBorder="1" applyAlignment="1">
      <alignment horizontal="right" vertical="center"/>
    </xf>
    <xf numFmtId="3" fontId="14" fillId="0" borderId="18" xfId="0" applyNumberFormat="1" applyFont="1" applyFill="1" applyBorder="1" applyAlignment="1" applyProtection="1">
      <alignment horizontal="left" vertical="center"/>
      <protection/>
    </xf>
    <xf numFmtId="190" fontId="14" fillId="0" borderId="18" xfId="0" applyNumberFormat="1" applyFont="1" applyFill="1" applyBorder="1" applyAlignment="1">
      <alignment horizontal="right" vertical="center"/>
    </xf>
    <xf numFmtId="0" fontId="14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vertical="center"/>
    </xf>
    <xf numFmtId="190" fontId="0" fillId="0" borderId="18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90" fontId="12" fillId="0" borderId="30" xfId="0" applyNumberFormat="1" applyFont="1" applyFill="1" applyBorder="1" applyAlignment="1">
      <alignment horizontal="center" vertical="center"/>
    </xf>
    <xf numFmtId="190" fontId="13" fillId="0" borderId="27" xfId="0" applyNumberFormat="1" applyFont="1" applyFill="1" applyBorder="1" applyAlignment="1">
      <alignment horizontal="center" vertical="center"/>
    </xf>
    <xf numFmtId="190" fontId="14" fillId="0" borderId="18" xfId="0" applyNumberFormat="1" applyFont="1" applyFill="1" applyBorder="1" applyAlignment="1">
      <alignment vertical="center"/>
    </xf>
    <xf numFmtId="3" fontId="85" fillId="0" borderId="18" xfId="0" applyNumberFormat="1" applyFont="1" applyFill="1" applyBorder="1" applyAlignment="1" applyProtection="1">
      <alignment vertical="center"/>
      <protection/>
    </xf>
    <xf numFmtId="190" fontId="14" fillId="0" borderId="29" xfId="0" applyNumberFormat="1" applyFont="1" applyFill="1" applyBorder="1" applyAlignment="1">
      <alignment vertical="center"/>
    </xf>
    <xf numFmtId="190" fontId="0" fillId="0" borderId="18" xfId="0" applyNumberFormat="1" applyFill="1" applyBorder="1" applyAlignment="1">
      <alignment vertical="center"/>
    </xf>
    <xf numFmtId="0" fontId="87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right" vertical="center"/>
    </xf>
    <xf numFmtId="190" fontId="1" fillId="0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90" fontId="3" fillId="0" borderId="18" xfId="0" applyNumberFormat="1" applyFont="1" applyFill="1" applyBorder="1" applyAlignment="1">
      <alignment horizontal="center" vertical="center" wrapText="1"/>
    </xf>
    <xf numFmtId="190" fontId="3" fillId="0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190" fontId="14" fillId="24" borderId="18" xfId="0" applyNumberFormat="1" applyFont="1" applyFill="1" applyBorder="1" applyAlignment="1">
      <alignment horizontal="right" vertical="center"/>
    </xf>
    <xf numFmtId="1" fontId="13" fillId="0" borderId="18" xfId="0" applyNumberFormat="1" applyFont="1" applyFill="1" applyBorder="1" applyAlignment="1" applyProtection="1">
      <alignment vertical="center"/>
      <protection locked="0"/>
    </xf>
    <xf numFmtId="190" fontId="13" fillId="24" borderId="18" xfId="0" applyNumberFormat="1" applyFont="1" applyFill="1" applyBorder="1" applyAlignment="1" applyProtection="1">
      <alignment horizontal="right" vertical="center"/>
      <protection locked="0"/>
    </xf>
    <xf numFmtId="1" fontId="14" fillId="0" borderId="18" xfId="0" applyNumberFormat="1" applyFont="1" applyFill="1" applyBorder="1" applyAlignment="1" applyProtection="1">
      <alignment horizontal="left" vertical="center"/>
      <protection locked="0"/>
    </xf>
    <xf numFmtId="190" fontId="14" fillId="24" borderId="18" xfId="0" applyNumberFormat="1" applyFont="1" applyFill="1" applyBorder="1" applyAlignment="1" applyProtection="1">
      <alignment horizontal="right" vertical="center"/>
      <protection locked="0"/>
    </xf>
    <xf numFmtId="190" fontId="14" fillId="0" borderId="18" xfId="0" applyNumberFormat="1" applyFont="1" applyFill="1" applyBorder="1" applyAlignment="1" applyProtection="1">
      <alignment horizontal="right" vertical="center"/>
      <protection locked="0"/>
    </xf>
    <xf numFmtId="190" fontId="0" fillId="0" borderId="0" xfId="0" applyNumberFormat="1" applyFont="1" applyFill="1" applyAlignment="1" applyProtection="1">
      <alignment horizontal="right" vertical="center"/>
      <protection locked="0"/>
    </xf>
    <xf numFmtId="0" fontId="14" fillId="0" borderId="18" xfId="0" applyNumberFormat="1" applyFont="1" applyFill="1" applyBorder="1" applyAlignment="1" applyProtection="1">
      <alignment vertical="center"/>
      <protection locked="0"/>
    </xf>
    <xf numFmtId="190" fontId="14" fillId="0" borderId="18" xfId="0" applyNumberFormat="1" applyFont="1" applyFill="1" applyBorder="1" applyAlignment="1" applyProtection="1">
      <alignment horizontal="right" vertical="center"/>
      <protection/>
    </xf>
    <xf numFmtId="190" fontId="14" fillId="0" borderId="18" xfId="0" applyNumberFormat="1" applyFont="1" applyBorder="1" applyAlignment="1">
      <alignment horizontal="right" vertical="center"/>
    </xf>
    <xf numFmtId="1" fontId="85" fillId="0" borderId="18" xfId="0" applyNumberFormat="1" applyFont="1" applyFill="1" applyBorder="1" applyAlignment="1" applyProtection="1">
      <alignment vertical="center"/>
      <protection locked="0"/>
    </xf>
    <xf numFmtId="190" fontId="85" fillId="0" borderId="18" xfId="0" applyNumberFormat="1" applyFont="1" applyFill="1" applyBorder="1" applyAlignment="1" applyProtection="1">
      <alignment horizontal="right" vertical="center"/>
      <protection locked="0"/>
    </xf>
    <xf numFmtId="190" fontId="85" fillId="0" borderId="18" xfId="0" applyNumberFormat="1" applyFont="1" applyFill="1" applyBorder="1" applyAlignment="1">
      <alignment horizontal="right" vertical="center"/>
    </xf>
    <xf numFmtId="0" fontId="3" fillId="0" borderId="0" xfId="779" applyFont="1" applyFill="1">
      <alignment vertical="center"/>
      <protection/>
    </xf>
    <xf numFmtId="0" fontId="0" fillId="0" borderId="0" xfId="779" applyFont="1" applyFill="1">
      <alignment vertical="center"/>
      <protection/>
    </xf>
    <xf numFmtId="192" fontId="0" fillId="0" borderId="0" xfId="779" applyNumberFormat="1" applyFont="1" applyFill="1">
      <alignment vertical="center"/>
      <protection/>
    </xf>
    <xf numFmtId="193" fontId="0" fillId="0" borderId="0" xfId="779" applyNumberFormat="1" applyFont="1" applyFill="1">
      <alignment vertical="center"/>
      <protection/>
    </xf>
    <xf numFmtId="0" fontId="1" fillId="0" borderId="0" xfId="779" applyFont="1" applyFill="1">
      <alignment vertical="center"/>
      <protection/>
    </xf>
    <xf numFmtId="192" fontId="3" fillId="0" borderId="0" xfId="779" applyNumberFormat="1" applyFont="1" applyFill="1">
      <alignment vertical="center"/>
      <protection/>
    </xf>
    <xf numFmtId="0" fontId="2" fillId="0" borderId="0" xfId="779" applyFont="1" applyFill="1" applyAlignment="1">
      <alignment horizontal="center" vertical="center"/>
      <protection/>
    </xf>
    <xf numFmtId="192" fontId="2" fillId="0" borderId="0" xfId="779" applyNumberFormat="1" applyFont="1" applyFill="1" applyAlignment="1">
      <alignment horizontal="center" vertical="center"/>
      <protection/>
    </xf>
    <xf numFmtId="0" fontId="16" fillId="0" borderId="0" xfId="779" applyFont="1" applyFill="1" applyAlignment="1">
      <alignment horizontal="center" vertical="center"/>
      <protection/>
    </xf>
    <xf numFmtId="192" fontId="16" fillId="0" borderId="0" xfId="779" applyNumberFormat="1" applyFont="1" applyFill="1" applyAlignment="1">
      <alignment horizontal="center" vertical="center"/>
      <protection/>
    </xf>
    <xf numFmtId="0" fontId="3" fillId="0" borderId="18" xfId="779" applyFont="1" applyFill="1" applyBorder="1" applyAlignment="1">
      <alignment horizontal="center" vertical="center"/>
      <protection/>
    </xf>
    <xf numFmtId="192" fontId="3" fillId="0" borderId="18" xfId="779" applyNumberFormat="1" applyFont="1" applyFill="1" applyBorder="1" applyAlignment="1">
      <alignment horizontal="center" vertical="center"/>
      <protection/>
    </xf>
    <xf numFmtId="0" fontId="3" fillId="0" borderId="18" xfId="855" applyNumberFormat="1" applyFont="1" applyFill="1" applyBorder="1" applyAlignment="1" applyProtection="1">
      <alignment horizontal="center" vertical="center" wrapText="1"/>
      <protection/>
    </xf>
    <xf numFmtId="192" fontId="14" fillId="0" borderId="18" xfId="0" applyNumberFormat="1" applyFont="1" applyFill="1" applyBorder="1" applyAlignment="1">
      <alignment horizontal="right" vertical="center"/>
    </xf>
    <xf numFmtId="0" fontId="3" fillId="0" borderId="18" xfId="855" applyNumberFormat="1" applyFont="1" applyFill="1" applyBorder="1" applyAlignment="1" applyProtection="1">
      <alignment horizontal="left" vertical="center" wrapText="1"/>
      <protection/>
    </xf>
    <xf numFmtId="0" fontId="0" fillId="0" borderId="18" xfId="855" applyNumberFormat="1" applyFont="1" applyFill="1" applyBorder="1" applyAlignment="1" applyProtection="1">
      <alignment horizontal="left" vertical="center" wrapText="1"/>
      <protection/>
    </xf>
    <xf numFmtId="0" fontId="0" fillId="43" borderId="0" xfId="0" applyFont="1" applyFill="1" applyAlignment="1">
      <alignment vertical="center"/>
    </xf>
    <xf numFmtId="0" fontId="3" fillId="43" borderId="0" xfId="0" applyFont="1" applyFill="1" applyAlignment="1">
      <alignment vertical="center"/>
    </xf>
    <xf numFmtId="0" fontId="88" fillId="43" borderId="0" xfId="0" applyFont="1" applyFill="1" applyAlignment="1">
      <alignment vertical="center"/>
    </xf>
    <xf numFmtId="190" fontId="0" fillId="43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90" fontId="14" fillId="24" borderId="18" xfId="0" applyNumberFormat="1" applyFont="1" applyFill="1" applyBorder="1" applyAlignment="1">
      <alignment vertical="center"/>
    </xf>
    <xf numFmtId="192" fontId="14" fillId="0" borderId="18" xfId="0" applyNumberFormat="1" applyFont="1" applyFill="1" applyBorder="1" applyAlignment="1" applyProtection="1">
      <alignment horizontal="left" vertical="center"/>
      <protection locked="0"/>
    </xf>
    <xf numFmtId="190" fontId="14" fillId="44" borderId="18" xfId="0" applyNumberFormat="1" applyFont="1" applyFill="1" applyBorder="1" applyAlignment="1">
      <alignment vertical="center"/>
    </xf>
    <xf numFmtId="194" fontId="14" fillId="0" borderId="18" xfId="0" applyNumberFormat="1" applyFont="1" applyFill="1" applyBorder="1" applyAlignment="1" applyProtection="1">
      <alignment horizontal="left" vertical="center"/>
      <protection locked="0"/>
    </xf>
    <xf numFmtId="190" fontId="13" fillId="0" borderId="18" xfId="0" applyNumberFormat="1" applyFont="1" applyFill="1" applyBorder="1" applyAlignment="1">
      <alignment vertical="center"/>
    </xf>
    <xf numFmtId="190" fontId="14" fillId="0" borderId="18" xfId="0" applyNumberFormat="1" applyFont="1" applyFill="1" applyBorder="1" applyAlignment="1" applyProtection="1">
      <alignment vertical="center"/>
      <protection locked="0"/>
    </xf>
    <xf numFmtId="190" fontId="14" fillId="24" borderId="18" xfId="0" applyNumberFormat="1" applyFont="1" applyFill="1" applyBorder="1" applyAlignment="1" applyProtection="1">
      <alignment vertical="center"/>
      <protection locked="0"/>
    </xf>
    <xf numFmtId="0" fontId="89" fillId="0" borderId="18" xfId="0" applyFont="1" applyFill="1" applyBorder="1" applyAlignment="1">
      <alignment vertical="center"/>
    </xf>
    <xf numFmtId="194" fontId="0" fillId="43" borderId="0" xfId="0" applyNumberFormat="1" applyFon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3" fillId="0" borderId="18" xfId="0" applyNumberFormat="1" applyFont="1" applyFill="1" applyBorder="1" applyAlignment="1">
      <alignment horizontal="center" vertical="center" wrapText="1"/>
    </xf>
    <xf numFmtId="194" fontId="14" fillId="44" borderId="18" xfId="0" applyNumberFormat="1" applyFont="1" applyFill="1" applyBorder="1" applyAlignment="1">
      <alignment vertical="center"/>
    </xf>
    <xf numFmtId="0" fontId="88" fillId="0" borderId="0" xfId="0" applyFont="1" applyFill="1" applyAlignment="1">
      <alignment vertical="center"/>
    </xf>
    <xf numFmtId="194" fontId="0" fillId="0" borderId="0" xfId="0" applyNumberFormat="1" applyFont="1" applyFill="1" applyAlignment="1">
      <alignment horizontal="right" vertical="center"/>
    </xf>
    <xf numFmtId="194" fontId="3" fillId="0" borderId="18" xfId="0" applyNumberFormat="1" applyFont="1" applyFill="1" applyBorder="1" applyAlignment="1">
      <alignment horizontal="center" vertical="center"/>
    </xf>
    <xf numFmtId="194" fontId="14" fillId="24" borderId="18" xfId="0" applyNumberFormat="1" applyFont="1" applyFill="1" applyBorder="1" applyAlignment="1">
      <alignment vertical="center"/>
    </xf>
    <xf numFmtId="194" fontId="14" fillId="0" borderId="18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</cellXfs>
  <cellStyles count="1236">
    <cellStyle name="Normal" xfId="0"/>
    <cellStyle name="Currency [0]" xfId="15"/>
    <cellStyle name="Currency" xfId="16"/>
    <cellStyle name="60% - 着色 2" xfId="17"/>
    <cellStyle name="强调文字颜色 2 3 2" xfId="18"/>
    <cellStyle name="输入" xfId="19"/>
    <cellStyle name="20% - 强调文字颜色 1 2" xfId="20"/>
    <cellStyle name="20% - 强调文字颜色 3" xfId="21"/>
    <cellStyle name="Accent2 - 40%" xfId="22"/>
    <cellStyle name="Comma [0]" xfId="23"/>
    <cellStyle name="差_省级明细_副本1.2 2" xfId="24"/>
    <cellStyle name="好_省级明细_23 2" xfId="25"/>
    <cellStyle name="差" xfId="26"/>
    <cellStyle name="好 3_预算 公开" xfId="27"/>
    <cellStyle name="40% - 强调文字颜色 3" xfId="28"/>
    <cellStyle name="RowLevel_7" xfId="29"/>
    <cellStyle name="Comma" xfId="30"/>
    <cellStyle name="标题 2 3_1.3日 2017年预算草案 - 副本" xfId="31"/>
    <cellStyle name="Hyperlink" xfId="32"/>
    <cellStyle name="Accent2 - 60%" xfId="33"/>
    <cellStyle name="60% - 强调文字颜色 6 3 2" xfId="34"/>
    <cellStyle name="60% - 强调文字颜色 3" xfId="35"/>
    <cellStyle name="差_国有资本经营预算（2011年报省人大）_支出汇总" xfId="36"/>
    <cellStyle name="Percent" xfId="37"/>
    <cellStyle name="好_省级明细_Book1" xfId="38"/>
    <cellStyle name="Followed Hyperlink" xfId="39"/>
    <cellStyle name="20% - 强调文字颜色 2 2 2" xfId="40"/>
    <cellStyle name="60% - 强调文字颜色 2 3" xfId="41"/>
    <cellStyle name="注释" xfId="42"/>
    <cellStyle name="ColLevel_5" xfId="43"/>
    <cellStyle name="60% - 强调文字颜色 2" xfId="44"/>
    <cellStyle name="标题 4" xfId="45"/>
    <cellStyle name="差_省级明细 2" xfId="46"/>
    <cellStyle name="警告文本" xfId="47"/>
    <cellStyle name="差_省级明细_全省预算代编 2" xfId="48"/>
    <cellStyle name="60% - 强调文字颜色 2 2 2" xfId="49"/>
    <cellStyle name="标题" xfId="50"/>
    <cellStyle name="Accent1_基金汇总" xfId="51"/>
    <cellStyle name="解释性文本" xfId="52"/>
    <cellStyle name="标题 1" xfId="53"/>
    <cellStyle name="标题 2" xfId="54"/>
    <cellStyle name="60% - 强调文字颜色 1" xfId="55"/>
    <cellStyle name="标题 3" xfId="56"/>
    <cellStyle name="40% - 强调文字颜色 6 2_预算 公开" xfId="57"/>
    <cellStyle name="差_20111127汇报附表（8张）" xfId="58"/>
    <cellStyle name="60% - 强调文字颜色 4" xfId="59"/>
    <cellStyle name="输出" xfId="60"/>
    <cellStyle name="计算" xfId="61"/>
    <cellStyle name="40% - 强调文字颜色 4 2" xfId="62"/>
    <cellStyle name="检查单元格" xfId="63"/>
    <cellStyle name="20% - 强调文字颜色 6" xfId="64"/>
    <cellStyle name="强调文字颜色 2" xfId="65"/>
    <cellStyle name="好_国有资本经营和社保基金预算" xfId="66"/>
    <cellStyle name="Currency [0]" xfId="67"/>
    <cellStyle name="差_Xl0000068_基金汇总" xfId="68"/>
    <cellStyle name="链接单元格" xfId="69"/>
    <cellStyle name="60% - 强调文字颜色 4 2 3" xfId="70"/>
    <cellStyle name="汇总" xfId="71"/>
    <cellStyle name="标题 1 2_1.3日 2017年预算草案 - 副本" xfId="72"/>
    <cellStyle name="好" xfId="73"/>
    <cellStyle name="千位[0]_(人代会用)" xfId="74"/>
    <cellStyle name="20% - 强调文字颜色 3 3" xfId="75"/>
    <cellStyle name="适中" xfId="76"/>
    <cellStyle name="20% - 强调文字颜色 5" xfId="77"/>
    <cellStyle name="好_20 2007年河南结算单_预算 公开" xfId="78"/>
    <cellStyle name="强调文字颜色 1" xfId="79"/>
    <cellStyle name="20% - 强调文字颜色 1" xfId="80"/>
    <cellStyle name="40% - 强调文字颜色 4 3 2" xfId="81"/>
    <cellStyle name="RowLevel_5" xfId="82"/>
    <cellStyle name="40% - 强调文字颜色 1" xfId="83"/>
    <cellStyle name="20% - 强调文字颜色 2" xfId="84"/>
    <cellStyle name="RowLevel_6" xfId="85"/>
    <cellStyle name="40% - 强调文字颜色 2" xfId="86"/>
    <cellStyle name="60% - 强调文字颜色 2 3_预算 公开" xfId="87"/>
    <cellStyle name="强调文字颜色 3" xfId="88"/>
    <cellStyle name="40% - 强调文字颜色 4_国有资本经营和社保基金预算" xfId="89"/>
    <cellStyle name="强调文字颜色 4" xfId="90"/>
    <cellStyle name="20% - 强调文字颜色 4" xfId="91"/>
    <cellStyle name="计算 3" xfId="92"/>
    <cellStyle name="20% - 着色 1" xfId="93"/>
    <cellStyle name="差_2009年财力测算情况11.19_基金汇总" xfId="94"/>
    <cellStyle name="40% - 强调文字颜色 4" xfId="95"/>
    <cellStyle name="强调文字颜色 5" xfId="96"/>
    <cellStyle name="计算 4" xfId="97"/>
    <cellStyle name="20% - 着色 2" xfId="98"/>
    <cellStyle name="40% - 强调文字颜色 5" xfId="99"/>
    <cellStyle name="60% - 强调文字颜色 5" xfId="100"/>
    <cellStyle name="强调文字颜色 6" xfId="101"/>
    <cellStyle name="20% - 强调文字颜色 3 3 2" xfId="102"/>
    <cellStyle name="20% - 着色 3" xfId="103"/>
    <cellStyle name="适中 2" xfId="104"/>
    <cellStyle name="60% - 强调文字颜色 2_国有资本经营和社保基金预算" xfId="105"/>
    <cellStyle name="40% - 强调文字颜色 6" xfId="106"/>
    <cellStyle name="差_2009年结算（最终）" xfId="107"/>
    <cellStyle name="60% - 强调文字颜色 6" xfId="108"/>
    <cellStyle name="20% - 强调文字颜色 1_国有资本经营和社保基金预算" xfId="109"/>
    <cellStyle name="20% - 强调文字颜色 2 2 4" xfId="110"/>
    <cellStyle name="差_Xl0000068_支出汇总" xfId="111"/>
    <cellStyle name="20% - 强调文字颜色 1 2 3" xfId="112"/>
    <cellStyle name="40% - 强调文字颜色 2 2" xfId="113"/>
    <cellStyle name="20% - 强调文字颜色 1 4" xfId="114"/>
    <cellStyle name="20% - 强调文字颜色 1 3" xfId="115"/>
    <cellStyle name="20% - 强调文字颜色 1 2_预算 公开" xfId="116"/>
    <cellStyle name="标题 3 2 2" xfId="117"/>
    <cellStyle name="?鹎%U龡&amp;H齲_x0001_C铣_x0014__x0007__x0001__x0001_" xfId="118"/>
    <cellStyle name="20% - 强调文字颜色 1 2 2" xfId="119"/>
    <cellStyle name="20% - 强调文字颜色 1 2 4" xfId="120"/>
    <cellStyle name="好_省电力2008年 工作表_基金汇总" xfId="121"/>
    <cellStyle name="40% - 强调文字颜色 2 3" xfId="122"/>
    <cellStyle name="20% - 强调文字颜色 1 2 5" xfId="123"/>
    <cellStyle name="20% - 强调文字颜色 1 3 2" xfId="124"/>
    <cellStyle name="好_Xl0000068_2017年预算草案（债务）" xfId="125"/>
    <cellStyle name="差_省级明细_全省收入代编最新_预算 公开" xfId="126"/>
    <cellStyle name="Accent5 - 20%" xfId="127"/>
    <cellStyle name="20% - 强调文字颜色 1 3_预算 公开" xfId="128"/>
    <cellStyle name="20% - 强调文字颜色 5 3 2" xfId="129"/>
    <cellStyle name="百分比 3" xfId="130"/>
    <cellStyle name="差_2011年全省及省级预计2011-12-12_基金汇总" xfId="131"/>
    <cellStyle name="20% - 强调文字颜色 2 2" xfId="132"/>
    <cellStyle name="差_Xl0000071_收入汇总" xfId="133"/>
    <cellStyle name="20% - 强调文字颜色 2 2 3" xfId="134"/>
    <cellStyle name="Accent2_基金汇总" xfId="135"/>
    <cellStyle name="好_2007年中央财政与河南省财政年终决算结算单 2" xfId="136"/>
    <cellStyle name="20% - 强调文字颜色 2 2 5" xfId="137"/>
    <cellStyle name="20% - 强调文字颜色 2 2_预算 公开" xfId="138"/>
    <cellStyle name="20% - 强调文字颜色 2 3" xfId="139"/>
    <cellStyle name="20% - 强调文字颜色 2 3 2" xfId="140"/>
    <cellStyle name="20% - 强调文字颜色 2 3_预算 公开" xfId="141"/>
    <cellStyle name="20% - 强调文字颜色 2 4" xfId="142"/>
    <cellStyle name="标题 2_国有资本经营和社保基金预算" xfId="143"/>
    <cellStyle name="20% - 强调文字颜色 2_国有资本经营和社保基金预算" xfId="144"/>
    <cellStyle name="差_Xl0000068 2" xfId="145"/>
    <cellStyle name="20% - 强调文字颜色 3 2" xfId="146"/>
    <cellStyle name="输出 3 2" xfId="147"/>
    <cellStyle name="标题 1_国有资本经营和社保基金预算" xfId="148"/>
    <cellStyle name="差_国有资本经营预算（2011年报省人大）_收入汇总" xfId="149"/>
    <cellStyle name="20% - 强调文字颜色 3 2 2" xfId="150"/>
    <cellStyle name="20% - 强调文字颜色 3 2 3" xfId="151"/>
    <cellStyle name="链接单元格 3_1.3日 2017年预算草案 - 副本" xfId="152"/>
    <cellStyle name="20% - 强调文字颜色 3 2 4" xfId="153"/>
    <cellStyle name="好_省电力2008年 工作表_支出汇总" xfId="154"/>
    <cellStyle name="60% - 强调文字颜色 3_国有资本经营和社保基金预算" xfId="155"/>
    <cellStyle name="20% - 强调文字颜色 3 2 5" xfId="156"/>
    <cellStyle name="20% - 强调文字颜色 3 2_预算 公开" xfId="157"/>
    <cellStyle name="20% - 强调文字颜色 3 3_预算 公开" xfId="158"/>
    <cellStyle name="20% - 强调文字颜色 3 4" xfId="159"/>
    <cellStyle name="60% - 强调文字颜色 1 2" xfId="160"/>
    <cellStyle name="20% - 强调文字颜色 3_国有资本经营和社保基金预算" xfId="161"/>
    <cellStyle name="差_20 2007年河南结算单_2017年预算草案（债务）" xfId="162"/>
    <cellStyle name="20% - 强调文字颜色 4 2" xfId="163"/>
    <cellStyle name="ColLevel_2" xfId="164"/>
    <cellStyle name="差_2010年收入预测表（20091218)）" xfId="165"/>
    <cellStyle name="20% - 强调文字颜色 4 2 2" xfId="166"/>
    <cellStyle name="20% - 强调文字颜色 4 2 3" xfId="167"/>
    <cellStyle name="常规 3 3" xfId="168"/>
    <cellStyle name="60% - 强调文字颜色 4 3_预算 公开" xfId="169"/>
    <cellStyle name="Accent6 - 40%" xfId="170"/>
    <cellStyle name="差_2010省级行政性收费专项收入批复" xfId="171"/>
    <cellStyle name="20% - 强调文字颜色 4 2 4" xfId="172"/>
    <cellStyle name="常规 3 4" xfId="173"/>
    <cellStyle name="Percent_laroux" xfId="174"/>
    <cellStyle name="20% - 强调文字颜色 4 2 5" xfId="175"/>
    <cellStyle name="好_省级明细_副本1.2_2017年预算草案（债务）" xfId="176"/>
    <cellStyle name="差_省级明细_Xl0000068 2" xfId="177"/>
    <cellStyle name="差_2007年结算已定项目对账单_2017年预算草案（债务）" xfId="178"/>
    <cellStyle name="20% - 强调文字颜色 4 2_预算 公开" xfId="179"/>
    <cellStyle name="20% - 强调文字颜色 4 3" xfId="180"/>
    <cellStyle name="ColLevel_3" xfId="181"/>
    <cellStyle name="20% - 强调文字颜色 4 3 2" xfId="182"/>
    <cellStyle name="20% - 强调文字颜色 4 3_预算 公开" xfId="183"/>
    <cellStyle name="60% - 强调文字颜色 6 3" xfId="184"/>
    <cellStyle name="20% - 强调文字颜色 4 4" xfId="185"/>
    <cellStyle name="差_省级明细_全省预算代编" xfId="186"/>
    <cellStyle name="60% - 强调文字颜色 2 2" xfId="187"/>
    <cellStyle name="ColLevel_4" xfId="188"/>
    <cellStyle name="20% - 强调文字颜色 4_国有资本经营和社保基金预算" xfId="189"/>
    <cellStyle name="Accent1 - 60%" xfId="190"/>
    <cellStyle name="差_Xl0000071_预算 公开" xfId="191"/>
    <cellStyle name="20% - 强调文字颜色 5 2" xfId="192"/>
    <cellStyle name="差_2010年收入预测表（20091219)）" xfId="193"/>
    <cellStyle name="20% - 强调文字颜色 5 2 2" xfId="194"/>
    <cellStyle name="40% - 着色 2" xfId="195"/>
    <cellStyle name="20% - 强调文字颜色 5 2 3" xfId="196"/>
    <cellStyle name="40% - 着色 3" xfId="197"/>
    <cellStyle name="20% - 强调文字颜色 5 2 4" xfId="198"/>
    <cellStyle name="40% - 着色 4" xfId="199"/>
    <cellStyle name="20% - 强调文字颜色 5 2 5" xfId="200"/>
    <cellStyle name="40% - 强调文字颜色 1 3_预算 公开" xfId="201"/>
    <cellStyle name="40% - 着色 5" xfId="202"/>
    <cellStyle name="好_20160105省级2016年预算情况表（最新）" xfId="203"/>
    <cellStyle name="20% - 强调文字颜色 5 2_预算 公开" xfId="204"/>
    <cellStyle name="差_Xl0000071_2017年预算草案（债务）" xfId="205"/>
    <cellStyle name="20% - 强调文字颜色 5 3" xfId="206"/>
    <cellStyle name="20% - 强调文字颜色 5 3_预算 公开" xfId="207"/>
    <cellStyle name="20% - 强调文字颜色 5_国有资本经营和社保基金预算" xfId="208"/>
    <cellStyle name="40% - 强调文字颜色 5 2_预算 公开" xfId="209"/>
    <cellStyle name="20% - 强调文字颜色 6 2" xfId="210"/>
    <cellStyle name="40% - 强调文字颜色 5 3_预算 公开" xfId="211"/>
    <cellStyle name="60% - 强调文字颜色 6 2 4" xfId="212"/>
    <cellStyle name="差_2010年收入预测表（20091230)）" xfId="213"/>
    <cellStyle name="20% - 强调文字颜色 6 2 2" xfId="214"/>
    <cellStyle name="40% - 强调文字颜色 4 4" xfId="215"/>
    <cellStyle name="20% - 强调文字颜色 6 2 3" xfId="216"/>
    <cellStyle name="20% - 强调文字颜色 6 2 4" xfId="217"/>
    <cellStyle name="20% - 强调文字颜色 6 2 5" xfId="218"/>
    <cellStyle name="20% - 强调文字颜色 6 2_预算 公开" xfId="219"/>
    <cellStyle name="Accent3 - 40%" xfId="220"/>
    <cellStyle name="20% - 强调文字颜色 6 3" xfId="221"/>
    <cellStyle name="20% - 强调文字颜色 6 3 2" xfId="222"/>
    <cellStyle name="20% - 强调文字颜色 6 3_预算 公开" xfId="223"/>
    <cellStyle name="Accent4 - 40%" xfId="224"/>
    <cellStyle name="20% - 强调文字颜色 6_国有资本经营和社保基金预算" xfId="225"/>
    <cellStyle name="标题 3 3_1.3日 2017年预算草案 - 副本" xfId="226"/>
    <cellStyle name="20% - 着色 4" xfId="227"/>
    <cellStyle name="20% - 着色 5" xfId="228"/>
    <cellStyle name="20% - 着色 6" xfId="229"/>
    <cellStyle name="好_2007年结算已定项目对账单 2" xfId="230"/>
    <cellStyle name="Accent2 - 20%" xfId="231"/>
    <cellStyle name="40% - 强调文字颜色 1 2" xfId="232"/>
    <cellStyle name="40% - 强调文字颜色 1 2 2" xfId="233"/>
    <cellStyle name="40% - 强调文字颜色 1 2 3" xfId="234"/>
    <cellStyle name="差_2007年中央财政与河南省财政年终决算结算单_收入汇总" xfId="235"/>
    <cellStyle name="差_2009年结算（最终）_支出汇总" xfId="236"/>
    <cellStyle name="40% - 强调文字颜色 1 2 4" xfId="237"/>
    <cellStyle name="40% - 强调文字颜色 1 2 5" xfId="238"/>
    <cellStyle name="Percent [2]" xfId="239"/>
    <cellStyle name="差_2007年中央财政与河南省财政年终决算结算单_预算 公开" xfId="240"/>
    <cellStyle name="40% - 强调文字颜色 1 2_预算 公开" xfId="241"/>
    <cellStyle name="差_2007结算与财力(6.2)_支出汇总" xfId="242"/>
    <cellStyle name="常规 9 2" xfId="243"/>
    <cellStyle name="40% - 强调文字颜色 1 3" xfId="244"/>
    <cellStyle name="Accent1" xfId="245"/>
    <cellStyle name="40% - 强调文字颜色 1 3 2" xfId="246"/>
    <cellStyle name="40% - 强调文字颜色 1 4" xfId="247"/>
    <cellStyle name="Accent2" xfId="248"/>
    <cellStyle name="40% - 强调文字颜色 1_国有资本经营和社保基金预算" xfId="249"/>
    <cellStyle name="40% - 强调文字颜色 6 3 2" xfId="250"/>
    <cellStyle name="40% - 强调文字颜色 2 2 2" xfId="251"/>
    <cellStyle name="40% - 强调文字颜色 2 2 3" xfId="252"/>
    <cellStyle name="40% - 强调文字颜色 2 2 4" xfId="253"/>
    <cellStyle name="40% - 强调文字颜色 2 2 5" xfId="254"/>
    <cellStyle name="40% - 强调文字颜色 2 2_预算 公开" xfId="255"/>
    <cellStyle name="60% - 强调文字颜色 6_国有资本经营和社保基金预算" xfId="256"/>
    <cellStyle name="40% - 强调文字颜色 2 3 2" xfId="257"/>
    <cellStyle name="40% - 强调文字颜色 2 3_预算 公开" xfId="258"/>
    <cellStyle name="好_Book1_支出汇总" xfId="259"/>
    <cellStyle name="差_2016-2017全省国资预算" xfId="260"/>
    <cellStyle name="40% - 强调文字颜色 2_国有资本经营和社保基金预算" xfId="261"/>
    <cellStyle name="40% - 强调文字颜色 6 2 4" xfId="262"/>
    <cellStyle name="40% - 强调文字颜色 3 2" xfId="263"/>
    <cellStyle name="好_20160105省级2016年预算情况表（最新）_支出汇总" xfId="264"/>
    <cellStyle name="差_2010年收入预测表（20091219)）_收入汇总" xfId="265"/>
    <cellStyle name="40% - 强调文字颜色 3 2 2" xfId="266"/>
    <cellStyle name="40% - 强调文字颜色 3 2 3" xfId="267"/>
    <cellStyle name="差_Xl0000068" xfId="268"/>
    <cellStyle name="40% - 强调文字颜色 3 2 4" xfId="269"/>
    <cellStyle name="40% - 强调文字颜色 3 2 5" xfId="270"/>
    <cellStyle name="40% - 强调文字颜色 3 2_预算 公开" xfId="271"/>
    <cellStyle name="常规 15" xfId="272"/>
    <cellStyle name="60% - 强调文字颜色 4 3 2" xfId="273"/>
    <cellStyle name="40% - 强调文字颜色 3 3" xfId="274"/>
    <cellStyle name="差_2008年财政收支预算草案(1.4)" xfId="275"/>
    <cellStyle name="40% - 强调文字颜色 3 3 2" xfId="276"/>
    <cellStyle name="差_2008年财政收支预算草案(1.4) 2" xfId="277"/>
    <cellStyle name="40% - 强调文字颜色 3 3_预算 公开" xfId="278"/>
    <cellStyle name="差_2008年财政收支预算草案(1.4)_预算 公开" xfId="279"/>
    <cellStyle name="40% - 强调文字颜色 3 4" xfId="280"/>
    <cellStyle name="40% - 强调文字颜色 3_国有资本经营和社保基金预算" xfId="281"/>
    <cellStyle name="标题 4 4" xfId="282"/>
    <cellStyle name="40% - 强调文字颜色 4 2 2" xfId="283"/>
    <cellStyle name="差_基金安排表" xfId="284"/>
    <cellStyle name="40% - 强调文字颜色 4 2 3" xfId="285"/>
    <cellStyle name="40% - 强调文字颜色 4 2 4" xfId="286"/>
    <cellStyle name="好_省级明细_社保2017年预算草案1.3" xfId="287"/>
    <cellStyle name="40% - 强调文字颜色 4 2 5" xfId="288"/>
    <cellStyle name="40% - 强调文字颜色 4 2_预算 公开" xfId="289"/>
    <cellStyle name="40% - 强调文字颜色 4 3" xfId="290"/>
    <cellStyle name="好_津补贴保障测算(5.21)_收入汇总" xfId="291"/>
    <cellStyle name="40% - 强调文字颜色 4 3_预算 公开" xfId="292"/>
    <cellStyle name="差_国有资本经营和社保基金预算" xfId="293"/>
    <cellStyle name="好 2 3" xfId="294"/>
    <cellStyle name="40% - 强调文字颜色 5 2" xfId="295"/>
    <cellStyle name="40% - 强调文字颜色 5 2 2" xfId="296"/>
    <cellStyle name="60% - 强调文字颜色 4 3" xfId="297"/>
    <cellStyle name="40% - 强调文字颜色 5 2 3" xfId="298"/>
    <cellStyle name="60% - 强调文字颜色 4 4" xfId="299"/>
    <cellStyle name="40% - 强调文字颜色 5 2 4" xfId="300"/>
    <cellStyle name="差_省级明细_代编全省支出预算修改 2" xfId="301"/>
    <cellStyle name="40% - 强调文字颜色 5 2 5" xfId="302"/>
    <cellStyle name="差_Xl0000068_收入汇总" xfId="303"/>
    <cellStyle name="好 2 4" xfId="304"/>
    <cellStyle name="40% - 强调文字颜色 5 3" xfId="305"/>
    <cellStyle name="40% - 强调文字颜色 5 3 2" xfId="306"/>
    <cellStyle name="好_省级明细_政府性基金人大会表格1稿_预算 公开" xfId="307"/>
    <cellStyle name="60% - 强调文字颜色 5 3" xfId="308"/>
    <cellStyle name="好_2007年结算已定项目对账单" xfId="309"/>
    <cellStyle name="40% - 强调文字颜色 5_国有资本经营和社保基金预算" xfId="310"/>
    <cellStyle name="好 3 3" xfId="311"/>
    <cellStyle name="40% - 强调文字颜色 6 2" xfId="312"/>
    <cellStyle name="40% - 强调文字颜色 6 2 2" xfId="313"/>
    <cellStyle name="40% - 强调文字颜色 6 2 3" xfId="314"/>
    <cellStyle name="Date" xfId="315"/>
    <cellStyle name="40% - 强调文字颜色 6 2 5" xfId="316"/>
    <cellStyle name="40% - 强调文字颜色 6 3" xfId="317"/>
    <cellStyle name="差_2011年预算大表11-26_支出汇总" xfId="318"/>
    <cellStyle name="40% - 强调文字颜色 6 3_预算 公开" xfId="319"/>
    <cellStyle name="40% - 强调文字颜色 6 4" xfId="320"/>
    <cellStyle name="60% - 强调文字颜色 4 2 2" xfId="321"/>
    <cellStyle name="差_Book1" xfId="322"/>
    <cellStyle name="40% - 强调文字颜色 6_国有资本经营和社保基金预算" xfId="323"/>
    <cellStyle name="40% - 着色 1" xfId="324"/>
    <cellStyle name="差_商品交易所2006--2008年税收_预算 公开" xfId="325"/>
    <cellStyle name="差_2011年预算表格2010.12.9_预算 公开" xfId="326"/>
    <cellStyle name="40% - 着色 6" xfId="327"/>
    <cellStyle name="60% - 强调文字颜色 1 2 2" xfId="328"/>
    <cellStyle name="60% - 强调文字颜色 1 2 3" xfId="329"/>
    <cellStyle name="60% - 强调文字颜色 1 2 4" xfId="330"/>
    <cellStyle name="60% - 强调文字颜色 6 3_预算 公开" xfId="331"/>
    <cellStyle name="60% - 强调文字颜色 1 2_预算 公开" xfId="332"/>
    <cellStyle name="差_省级明细_2017年财政收支预算_预算 公开" xfId="333"/>
    <cellStyle name="60% - 强调文字颜色 1 3" xfId="334"/>
    <cellStyle name="60% - 强调文字颜色 1 3 2" xfId="335"/>
    <cellStyle name="好_国有资本经营预算（2011年报省人大）_预算 公开" xfId="336"/>
    <cellStyle name="差_2010年收入预测表（20091218)）_基金汇总" xfId="337"/>
    <cellStyle name="60% - 强调文字颜色 1 3_预算 公开" xfId="338"/>
    <cellStyle name="差_省级明细_Book1_预算 公开" xfId="339"/>
    <cellStyle name="60% - 强调文字颜色 1 4" xfId="340"/>
    <cellStyle name="60% - 强调文字颜色 1_国有资本经营和社保基金预算" xfId="341"/>
    <cellStyle name="60% - 强调文字颜色 2 2 3" xfId="342"/>
    <cellStyle name="Accent6 - 60%" xfId="343"/>
    <cellStyle name="60% - 强调文字颜色 2 2 4" xfId="344"/>
    <cellStyle name="差_2010年收入预测表（20091230)）_基金汇总" xfId="345"/>
    <cellStyle name="差_省级明细_全省预算代编_预算 公开" xfId="346"/>
    <cellStyle name="60% - 强调文字颜色 2 2_预算 公开" xfId="347"/>
    <cellStyle name="注释 2" xfId="348"/>
    <cellStyle name="60% - 强调文字颜色 2 3 2" xfId="349"/>
    <cellStyle name="60% - 强调文字颜色 3 2" xfId="350"/>
    <cellStyle name="60% - 强调文字颜色 3 2 2" xfId="351"/>
    <cellStyle name="60% - 强调文字颜色 3 2 3" xfId="352"/>
    <cellStyle name="60% - 强调文字颜色 3 2 4" xfId="353"/>
    <cellStyle name="60% - 强调文字颜色 3 2_预算 公开" xfId="354"/>
    <cellStyle name="差_20160105省级2016年预算情况表（最新）_2017年预算草案（债务）" xfId="355"/>
    <cellStyle name="60% - 强调文字颜色 5 3_预算 公开" xfId="356"/>
    <cellStyle name="60% - 强调文字颜色 3 3" xfId="357"/>
    <cellStyle name="差_2009年财力测算情况11.19" xfId="358"/>
    <cellStyle name="差_Book1_支出汇总" xfId="359"/>
    <cellStyle name="差_国有资本经营预算（2011年报省人大）_2017年预算草案（债务）" xfId="360"/>
    <cellStyle name="60% - 强调文字颜色 3 3 2" xfId="361"/>
    <cellStyle name="HEADING1" xfId="362"/>
    <cellStyle name="差_2010年收入预测表（20091218)）_支出汇总" xfId="363"/>
    <cellStyle name="60% - 强调文字颜色 3 3_预算 公开" xfId="364"/>
    <cellStyle name="60% - 强调文字颜色 3 4" xfId="365"/>
    <cellStyle name="60% - 强调文字颜色 4 2" xfId="366"/>
    <cellStyle name="好_省级明细_副本1.2_基金汇总" xfId="367"/>
    <cellStyle name="差_2007年结算已定项目对账单_基金汇总" xfId="368"/>
    <cellStyle name="差_河南省----2009-05-21（补充数据）_2017年预算草案（债务）" xfId="369"/>
    <cellStyle name="注释 3 2" xfId="370"/>
    <cellStyle name="60% - 强调文字颜色 4 2 4" xfId="371"/>
    <cellStyle name="差_2009年结算（最终）_收入汇总" xfId="372"/>
    <cellStyle name="好_国有资本经营预算（2011年报省人大） 2" xfId="373"/>
    <cellStyle name="差_2010年收入预测表（20091230)）_支出汇总" xfId="374"/>
    <cellStyle name="60% - 强调文字颜色 4 2_预算 公开" xfId="375"/>
    <cellStyle name="Accent5 - 40%" xfId="376"/>
    <cellStyle name="60% - 强调文字颜色 4_国有资本经营和社保基金预算" xfId="377"/>
    <cellStyle name="60% - 强调文字颜色 5 2" xfId="378"/>
    <cellStyle name="60% - 强调文字颜色 5 2 2" xfId="379"/>
    <cellStyle name="60% - 强调文字颜色 5 2 3" xfId="380"/>
    <cellStyle name="60% - 强调文字颜色 5 2 4" xfId="381"/>
    <cellStyle name="60% - 强调文字颜色 5 2_预算 公开" xfId="382"/>
    <cellStyle name="差 2 2" xfId="383"/>
    <cellStyle name="60% - 强调文字颜色 5 3 2" xfId="384"/>
    <cellStyle name="60% - 强调文字颜色 5_国有资本经营和社保基金预算" xfId="385"/>
    <cellStyle name="60% - 强调文字颜色 6 2" xfId="386"/>
    <cellStyle name="60% - 强调文字颜色 6 2 2" xfId="387"/>
    <cellStyle name="强调文字颜色 5 2 3" xfId="388"/>
    <cellStyle name="Header2" xfId="389"/>
    <cellStyle name="差 3_预算 公开" xfId="390"/>
    <cellStyle name="60% - 强调文字颜色 6 2 3" xfId="391"/>
    <cellStyle name="60% - 强调文字颜色 6 2_预算 公开" xfId="392"/>
    <cellStyle name="60% - 强调文字颜色 6 4" xfId="393"/>
    <cellStyle name="60% - 着色 1" xfId="394"/>
    <cellStyle name="60% - 着色 3" xfId="395"/>
    <cellStyle name="60% - 着色 4" xfId="396"/>
    <cellStyle name="标题 1 2" xfId="397"/>
    <cellStyle name="标题 1 3" xfId="398"/>
    <cellStyle name="60% - 着色 5" xfId="399"/>
    <cellStyle name="差_20160105省级2016年预算情况表（最新）_收入汇总" xfId="400"/>
    <cellStyle name="60% - 着色 6" xfId="401"/>
    <cellStyle name="标题 1 4" xfId="402"/>
    <cellStyle name="强调文字颜色 2 2 2" xfId="403"/>
    <cellStyle name="Accent1 - 20%" xfId="404"/>
    <cellStyle name="好_2007年中央财政与河南省财政年终决算结算单_2017年预算草案（债务）" xfId="405"/>
    <cellStyle name="Accent1 - 40%" xfId="406"/>
    <cellStyle name="Accent3" xfId="407"/>
    <cellStyle name="差_省级明细_代编表" xfId="408"/>
    <cellStyle name="差_商品交易所2006--2008年税收_支出汇总" xfId="409"/>
    <cellStyle name="差_2011年预算表格2010.12.9_支出汇总" xfId="410"/>
    <cellStyle name="Accent3 - 20%" xfId="411"/>
    <cellStyle name="差_财政厅编制用表（2011年报省人大）_预算 公开" xfId="412"/>
    <cellStyle name="Accent3 - 60%" xfId="413"/>
    <cellStyle name="差_Xl0000068_预算 公开" xfId="414"/>
    <cellStyle name="差_Xl0000071" xfId="415"/>
    <cellStyle name="Accent3_基金汇总" xfId="416"/>
    <cellStyle name="差_2011年全省及省级预计2011-12-12_收入汇总" xfId="417"/>
    <cellStyle name="Accent4" xfId="418"/>
    <cellStyle name="Accent4 - 20%" xfId="419"/>
    <cellStyle name="Accent4 - 60%" xfId="420"/>
    <cellStyle name="汇总 2 2" xfId="421"/>
    <cellStyle name="Accent4_基金汇总" xfId="422"/>
    <cellStyle name="标题 4 3" xfId="423"/>
    <cellStyle name="Accent5" xfId="424"/>
    <cellStyle name="好_20170103省级2017年预算情况表_预算 公开" xfId="425"/>
    <cellStyle name="Accent5 - 60%" xfId="426"/>
    <cellStyle name="Accent5_基金汇总" xfId="427"/>
    <cellStyle name="Accent6" xfId="428"/>
    <cellStyle name="差_河南省----2009-05-21（补充数据）_预算 公开" xfId="429"/>
    <cellStyle name="Accent6 - 20%" xfId="430"/>
    <cellStyle name="差_国有资本经营预算（2011年报省人大） 2" xfId="431"/>
    <cellStyle name="输出 3_1.3日 2017年预算草案 - 副本" xfId="432"/>
    <cellStyle name="Accent6_基金汇总" xfId="433"/>
    <cellStyle name="标题 4 2 3" xfId="434"/>
    <cellStyle name="Calc Currency (0)" xfId="435"/>
    <cellStyle name="差_财政厅编制用表（2011年报省人大）_基金汇总" xfId="436"/>
    <cellStyle name="ColLevel_1" xfId="437"/>
    <cellStyle name="差_基金汇总" xfId="438"/>
    <cellStyle name="ColLevel_6" xfId="439"/>
    <cellStyle name="ColLevel_7" xfId="440"/>
    <cellStyle name="Comma [0]" xfId="441"/>
    <cellStyle name="통화_BOILER-CO1" xfId="442"/>
    <cellStyle name="comma zerodec" xfId="443"/>
    <cellStyle name="常规 2 2" xfId="444"/>
    <cellStyle name="Comma_1995" xfId="445"/>
    <cellStyle name="Currency_1995" xfId="446"/>
    <cellStyle name="Currency1" xfId="447"/>
    <cellStyle name="适中 3 2" xfId="448"/>
    <cellStyle name="差_2016-2017全省国资预算_预算 公开" xfId="449"/>
    <cellStyle name="Dollar (zero dec)" xfId="450"/>
    <cellStyle name="Fixed" xfId="451"/>
    <cellStyle name="Grey" xfId="452"/>
    <cellStyle name="标题 2 2" xfId="453"/>
    <cellStyle name="差_2009年结算（最终）_基金汇总" xfId="454"/>
    <cellStyle name="强调文字颜色 5 2 2" xfId="455"/>
    <cellStyle name="Header1" xfId="456"/>
    <cellStyle name="HEADING2" xfId="457"/>
    <cellStyle name="Input [yellow]" xfId="458"/>
    <cellStyle name="no dec" xfId="459"/>
    <cellStyle name="Norma,_laroux_4_营业在建 (2)_E21" xfId="460"/>
    <cellStyle name="Normal - Style1" xfId="461"/>
    <cellStyle name="Normal_#10-Headcount" xfId="462"/>
    <cellStyle name="好_2007年结算已定项目对账单_预算 公开" xfId="463"/>
    <cellStyle name="RowLevel_1" xfId="464"/>
    <cellStyle name="汇总 3_1.3日 2017年预算草案 - 副本" xfId="465"/>
    <cellStyle name="RowLevel_2" xfId="466"/>
    <cellStyle name="RowLevel_3" xfId="467"/>
    <cellStyle name="标题 5 2" xfId="468"/>
    <cellStyle name="差_2011年预算大表11-26" xfId="469"/>
    <cellStyle name="RowLevel_4" xfId="470"/>
    <cellStyle name="标题 5 3" xfId="471"/>
    <cellStyle name="Total" xfId="472"/>
    <cellStyle name="百分比 2" xfId="473"/>
    <cellStyle name="差_2007结算与财力(6.2)_基金汇总" xfId="474"/>
    <cellStyle name="百分比 2 2" xfId="475"/>
    <cellStyle name="标题 1 2 2" xfId="476"/>
    <cellStyle name="标题 1 2 3" xfId="477"/>
    <cellStyle name="好_省级明细_副本1.2 2" xfId="478"/>
    <cellStyle name="好_河南省----2009-05-21（补充数据）_基金汇总" xfId="479"/>
    <cellStyle name="差_2007年结算已定项目对账单 2" xfId="480"/>
    <cellStyle name="标题 1 3 2" xfId="481"/>
    <cellStyle name="标题 1 3_1.3日 2017年预算草案 - 副本" xfId="482"/>
    <cellStyle name="标题 2 2 2" xfId="483"/>
    <cellStyle name="差_省级明细_Xl0000068_收入汇总" xfId="484"/>
    <cellStyle name="标题 2 2 3" xfId="485"/>
    <cellStyle name="标题 2 2_1.3日 2017年预算草案 - 副本" xfId="486"/>
    <cellStyle name="好_省级明细_冬梅3_2017年预算草案（债务）" xfId="487"/>
    <cellStyle name="标题 2 3" xfId="488"/>
    <cellStyle name="标题 2 3 2" xfId="489"/>
    <cellStyle name="标题 2 4" xfId="490"/>
    <cellStyle name="差_20160105省级2016年预算情况表（最新）_预算 公开" xfId="491"/>
    <cellStyle name="标题 3 2" xfId="492"/>
    <cellStyle name="标题 3 2 3" xfId="493"/>
    <cellStyle name="差_省级明细_Xl0000071_收入汇总" xfId="494"/>
    <cellStyle name="标题 3 2_1.3日 2017年预算草案 - 副本" xfId="495"/>
    <cellStyle name="标题 3 3" xfId="496"/>
    <cellStyle name="差_20 2007年河南结算单" xfId="497"/>
    <cellStyle name="好_省级明细_冬梅3" xfId="498"/>
    <cellStyle name="标题 3 3 2" xfId="499"/>
    <cellStyle name="差_20 2007年河南结算单 2" xfId="500"/>
    <cellStyle name="差_2010年收入预测表（20091218)）_收入汇总" xfId="501"/>
    <cellStyle name="标题 3 4" xfId="502"/>
    <cellStyle name="标题 3_国有资本经营和社保基金预算" xfId="503"/>
    <cellStyle name="千位分隔 3" xfId="504"/>
    <cellStyle name="标题 4 2" xfId="505"/>
    <cellStyle name="标题 4 2 2" xfId="506"/>
    <cellStyle name="标题 4 3 2" xfId="507"/>
    <cellStyle name="标题 4_国有资本经营和社保基金预算" xfId="508"/>
    <cellStyle name="标题 5" xfId="509"/>
    <cellStyle name="标题 6" xfId="510"/>
    <cellStyle name="好_2011年预算大表11-26_基金汇总" xfId="511"/>
    <cellStyle name="差_财政厅编制用表（2011年报省人大） 2" xfId="512"/>
    <cellStyle name="标题 6 2" xfId="513"/>
    <cellStyle name="好_省级明细_副本1.2_收入汇总" xfId="514"/>
    <cellStyle name="差_2007年结算已定项目对账单_收入汇总" xfId="515"/>
    <cellStyle name="标题 7" xfId="516"/>
    <cellStyle name="标题_国有资本经营和社保基金预算" xfId="517"/>
    <cellStyle name="差_2007年中央财政与河南省财政年终决算结算单" xfId="518"/>
    <cellStyle name="差_省电力2008年 工作表_支出汇总" xfId="519"/>
    <cellStyle name="表标题" xfId="520"/>
    <cellStyle name="差 2" xfId="521"/>
    <cellStyle name="差 2 3" xfId="522"/>
    <cellStyle name="差 2 4" xfId="523"/>
    <cellStyle name="好_2009年财力测算情况11.19" xfId="524"/>
    <cellStyle name="差 2_预算 公开" xfId="525"/>
    <cellStyle name="差_2009年财力测算情况11.19_支出汇总" xfId="526"/>
    <cellStyle name="差 3" xfId="527"/>
    <cellStyle name="差 3 2" xfId="528"/>
    <cellStyle name="差_财政厅编制用表（2011年报省人大）_2017年预算草案（债务）" xfId="529"/>
    <cellStyle name="差_2010省级行政性收费专项收入批复_支出汇总" xfId="530"/>
    <cellStyle name="差 3 3" xfId="531"/>
    <cellStyle name="好_2008年财政收支预算草案(1.4)_收入汇总" xfId="532"/>
    <cellStyle name="差_2011年预算表格2010.12.9 2" xfId="533"/>
    <cellStyle name="差_商品交易所2006--2008年税收 2" xfId="534"/>
    <cellStyle name="差_20 2007年河南结算单_基金汇总" xfId="535"/>
    <cellStyle name="差_20 2007年河南结算单_收入汇总" xfId="536"/>
    <cellStyle name="差_20 2007年河南结算单_预算 公开" xfId="537"/>
    <cellStyle name="差_20 2007年河南结算单_支出汇总" xfId="538"/>
    <cellStyle name="差_2007结算与财力(6.2)" xfId="539"/>
    <cellStyle name="差_2007结算与财力(6.2)_收入汇总" xfId="540"/>
    <cellStyle name="差_2009年财力测算情况11.19_收入汇总" xfId="541"/>
    <cellStyle name="差_2007年结算已定项目对账单" xfId="542"/>
    <cellStyle name="好_省级明细_副本1.2" xfId="543"/>
    <cellStyle name="差_2007年结算已定项目对账单_预算 公开" xfId="544"/>
    <cellStyle name="好_省级明细_副本1.2_预算 公开" xfId="545"/>
    <cellStyle name="差_2016年预算表格（公式）" xfId="546"/>
    <cellStyle name="差_2007年结算已定项目对账单_支出汇总" xfId="547"/>
    <cellStyle name="好_省级明细_副本1.2_支出汇总" xfId="548"/>
    <cellStyle name="差_2011年预算表格2010.12.9_收入汇总" xfId="549"/>
    <cellStyle name="差_商品交易所2006--2008年税收_收入汇总" xfId="550"/>
    <cellStyle name="差_2007年中央财政与河南省财政年终决算结算单 2" xfId="551"/>
    <cellStyle name="差_2007年中央财政与河南省财政年终决算结算单_2017年预算草案（债务）" xfId="552"/>
    <cellStyle name="差_2007年中央财政与河南省财政年终决算结算单_基金汇总" xfId="553"/>
    <cellStyle name="差_20160105省级2016年预算情况表（最新）" xfId="554"/>
    <cellStyle name="差_2007年中央财政与河南省财政年终决算结算单_支出汇总" xfId="555"/>
    <cellStyle name="差_2008年财政收支预算草案(1.4)_2017年预算草案（债务）" xfId="556"/>
    <cellStyle name="差_2008年财政收支预算草案(1.4)_基金汇总" xfId="557"/>
    <cellStyle name="好_省级明细_全省收入代编最新_2017年预算草案（债务）" xfId="558"/>
    <cellStyle name="差_2008年财政收支预算草案(1.4)_收入汇总" xfId="559"/>
    <cellStyle name="差_2008年财政收支预算草案(1.4)_支出汇总" xfId="560"/>
    <cellStyle name="差_河南省----2009-05-21（补充数据）_支出汇总" xfId="561"/>
    <cellStyle name="差_2010年收入预测表（20091219)）_基金汇总" xfId="562"/>
    <cellStyle name="差_2010年收入预测表（20091219)）_支出汇总" xfId="563"/>
    <cellStyle name="差_2010年收入预测表（20091230)）_收入汇总" xfId="564"/>
    <cellStyle name="差_2010省级行政性收费专项收入批复_基金汇总" xfId="565"/>
    <cellStyle name="差_2010省级行政性收费专项收入批复_收入汇总" xfId="566"/>
    <cellStyle name="输入 2 4" xfId="567"/>
    <cellStyle name="差_20111127汇报附表（8张）_基金汇总" xfId="568"/>
    <cellStyle name="差_20111127汇报附表（8张）_收入汇总" xfId="569"/>
    <cellStyle name="差_20111127汇报附表（8张）_支出汇总" xfId="570"/>
    <cellStyle name="差_2011年全省及省级预计2011-12-12" xfId="571"/>
    <cellStyle name="差_2011年全省及省级预计2011-12-12_支出汇总" xfId="572"/>
    <cellStyle name="好_2016年财政专项清理表_预算 公开" xfId="573"/>
    <cellStyle name="差_2011年预算表格2010.12.9" xfId="574"/>
    <cellStyle name="差_商品交易所2006--2008年税收" xfId="575"/>
    <cellStyle name="警告文本 2 2" xfId="576"/>
    <cellStyle name="差_2011年预算表格2010.12.9_2017年预算草案（债务）" xfId="577"/>
    <cellStyle name="差_商品交易所2006--2008年税收_2017年预算草案（债务）" xfId="578"/>
    <cellStyle name="差_2011年预算表格2010.12.9_基金汇总" xfId="579"/>
    <cellStyle name="差_商品交易所2006--2008年税收_基金汇总" xfId="580"/>
    <cellStyle name="差_2016年财政专项清理表_预算 公开" xfId="581"/>
    <cellStyle name="差_2011年预算大表11-26 2" xfId="582"/>
    <cellStyle name="差_Xl0000071_支出汇总" xfId="583"/>
    <cellStyle name="差_2011年预算大表11-26_2017年预算草案（债务）" xfId="584"/>
    <cellStyle name="差_2011年预算大表11-26_基金汇总" xfId="585"/>
    <cellStyle name="好_省级明细_全省预算代编_支出汇总" xfId="586"/>
    <cellStyle name="强调文字颜色 1 2 2" xfId="587"/>
    <cellStyle name="差_2011年预算大表11-26_收入汇总" xfId="588"/>
    <cellStyle name="差_Xl0000068_2017年预算草案（债务）" xfId="589"/>
    <cellStyle name="差_2011年预算大表11-26_预算 公开" xfId="590"/>
    <cellStyle name="差_2012年省级一般预算收入计划" xfId="591"/>
    <cellStyle name="差_20160105省级2016年预算情况表（最新） 2" xfId="592"/>
    <cellStyle name="差_20160105省级2016年预算情况表（最新）_基金汇总" xfId="593"/>
    <cellStyle name="差_20160105省级2016年预算情况表（最新）_支出汇总" xfId="594"/>
    <cellStyle name="好_河南省----2009-05-21（补充数据）_收入汇总" xfId="595"/>
    <cellStyle name="差_2016年财政专项清理表" xfId="596"/>
    <cellStyle name="差_Xl0000302" xfId="597"/>
    <cellStyle name="差_20170103省级2017年预算情况表" xfId="598"/>
    <cellStyle name="差_20170103省级2017年预算情况表_预算 公开" xfId="599"/>
    <cellStyle name="差_2017年预算草案（债务）" xfId="600"/>
    <cellStyle name="差_Book1_基金汇总" xfId="601"/>
    <cellStyle name="差_Book1_收入汇总" xfId="602"/>
    <cellStyle name="差_Xl0000071 2" xfId="603"/>
    <cellStyle name="差_Xl0000071_基金汇总" xfId="604"/>
    <cellStyle name="差_财政厅编制用表（2011年报省人大）" xfId="605"/>
    <cellStyle name="差_财政厅编制用表（2011年报省人大）_收入汇总" xfId="606"/>
    <cellStyle name="差_财政厅编制用表（2011年报省人大）_支出汇总" xfId="607"/>
    <cellStyle name="差_国有资本经营预算（2011年报省人大）_基金汇总" xfId="608"/>
    <cellStyle name="差_国有资本经营预算（2011年报省人大）" xfId="609"/>
    <cellStyle name="差_国有资本经营预算（2011年报省人大）_预算 公开" xfId="610"/>
    <cellStyle name="差_河南省----2009-05-21（补充数据）" xfId="611"/>
    <cellStyle name="好_省级明细_预算 公开" xfId="612"/>
    <cellStyle name="差_河南省----2009-05-21（补充数据） 2" xfId="613"/>
    <cellStyle name="差_河南省----2009-05-21（补充数据）_基金汇总" xfId="614"/>
    <cellStyle name="差_河南省----2009-05-21（补充数据）_收入汇总" xfId="615"/>
    <cellStyle name="差_基金安排表_预算 公开" xfId="616"/>
    <cellStyle name="差_津补贴保障测算(5.21)" xfId="617"/>
    <cellStyle name="差_津补贴保障测算(5.21)_基金汇总" xfId="618"/>
    <cellStyle name="差_津补贴保障测算(5.21)_收入汇总" xfId="619"/>
    <cellStyle name="差_津补贴保障测算(5.21)_支出汇总" xfId="620"/>
    <cellStyle name="差_省电力2008年 工作表" xfId="621"/>
    <cellStyle name="常规 11 3" xfId="622"/>
    <cellStyle name="差_省电力2008年 工作表 2" xfId="623"/>
    <cellStyle name="差_省电力2008年 工作表_2017年预算草案（债务）" xfId="624"/>
    <cellStyle name="差_省电力2008年 工作表_基金汇总" xfId="625"/>
    <cellStyle name="差_省电力2008年 工作表_收入汇总" xfId="626"/>
    <cellStyle name="差_省电力2008年 工作表_预算 公开" xfId="627"/>
    <cellStyle name="差_省级国有资本经营预算表" xfId="628"/>
    <cellStyle name="差_省级国有资本经营预算表_预算 公开" xfId="629"/>
    <cellStyle name="差_省级明细" xfId="630"/>
    <cellStyle name="差_省级明细_Xl0000071_2017年预算草案（债务）" xfId="631"/>
    <cellStyle name="差_省级明细_1.3日 2017年预算草案 - 副本" xfId="632"/>
    <cellStyle name="差_省级明细_1.3日 2017年预算草案 - 副本_预算 公开" xfId="633"/>
    <cellStyle name="差_省级明细_2016-2017全省国资预算" xfId="634"/>
    <cellStyle name="差_省级明细_2016-2017全省国资预算_预算 公开" xfId="635"/>
    <cellStyle name="差_省级明细_2016年预算草案" xfId="636"/>
    <cellStyle name="差_省级明细_2016年预算草案_预算 公开" xfId="637"/>
    <cellStyle name="差_省级明细_2016年预算草案1.13" xfId="638"/>
    <cellStyle name="差_省级明细_2016年预算草案1.13 2" xfId="639"/>
    <cellStyle name="差_省级明细_2016年预算草案1.13_2017年预算草案（债务）" xfId="640"/>
    <cellStyle name="差_省级明细_2016年预算草案1.13_基金汇总" xfId="641"/>
    <cellStyle name="差_省级明细_2016年预算草案1.13_收入汇总" xfId="642"/>
    <cellStyle name="差_省级明细_2016年预算草案1.13_预算 公开" xfId="643"/>
    <cellStyle name="强调 1" xfId="644"/>
    <cellStyle name="差_省级明细_2016年预算草案1.13_支出汇总" xfId="645"/>
    <cellStyle name="常规 4_国有资本经营和社保基金预算" xfId="646"/>
    <cellStyle name="警告文本 3" xfId="647"/>
    <cellStyle name="差_省级明细_2017年财政收支预算" xfId="648"/>
    <cellStyle name="差_省级明细_2017年预算草案（债务）" xfId="649"/>
    <cellStyle name="差_省级明细_2017年预算草案1.4" xfId="650"/>
    <cellStyle name="差_省级明细_2017年预算草案1.4_预算 公开" xfId="651"/>
    <cellStyle name="差_省级明细_23" xfId="652"/>
    <cellStyle name="差_省级明细_23 2" xfId="653"/>
    <cellStyle name="好_省级明细_复件 表19（梁蕊发）_预算 公开" xfId="654"/>
    <cellStyle name="差_省级明细_23_2017年预算草案（债务）" xfId="655"/>
    <cellStyle name="好_2009年结算（最终）" xfId="656"/>
    <cellStyle name="差_省级明细_23_基金汇总" xfId="657"/>
    <cellStyle name="差_省级明细_23_收入汇总" xfId="658"/>
    <cellStyle name="差_省级明细_23_预算 公开" xfId="659"/>
    <cellStyle name="差_省级明细_23_支出汇总" xfId="660"/>
    <cellStyle name="差_省级明细_预算 公开" xfId="661"/>
    <cellStyle name="好_省级明细_2016年预算草案1.13" xfId="662"/>
    <cellStyle name="差_省级明细_Book1" xfId="663"/>
    <cellStyle name="差_省级明细_Book1 2" xfId="664"/>
    <cellStyle name="差_省级明细_Book1_2017年预算草案（债务）" xfId="665"/>
    <cellStyle name="好_2011年预算大表11-26_收入汇总" xfId="666"/>
    <cellStyle name="差_省级明细_Book1_基金汇总" xfId="667"/>
    <cellStyle name="注释 2_1.3日 2017年预算草案 - 副本" xfId="668"/>
    <cellStyle name="差_省级明细_Book1_收入汇总" xfId="669"/>
    <cellStyle name="差_省级明细_Book1_支出汇总" xfId="670"/>
    <cellStyle name="差_省级明细_Book3" xfId="671"/>
    <cellStyle name="差_省级明细_Book3_预算 公开" xfId="672"/>
    <cellStyle name="差_省级明细_Xl0000068" xfId="673"/>
    <cellStyle name="差_省级明细_Xl0000068_2017年预算草案（债务）" xfId="674"/>
    <cellStyle name="差_省级明细_Xl0000068_基金汇总" xfId="675"/>
    <cellStyle name="差_省级明细_Xl0000068_预算 公开" xfId="676"/>
    <cellStyle name="差_省级明细_Xl0000068_支出汇总" xfId="677"/>
    <cellStyle name="差_省级明细_Xl0000071" xfId="678"/>
    <cellStyle name="差_省级明细_基金最新_2017年预算草案（债务）" xfId="679"/>
    <cellStyle name="差_省级明细_Xl0000071 2" xfId="680"/>
    <cellStyle name="差_省级明细_Xl0000071_基金汇总" xfId="681"/>
    <cellStyle name="差_省级明细_Xl0000071_预算 公开" xfId="682"/>
    <cellStyle name="差_省级明细_Xl0000071_支出汇总" xfId="683"/>
    <cellStyle name="差_省级明细_表六七" xfId="684"/>
    <cellStyle name="差_省级明细_表六七_预算 公开" xfId="685"/>
    <cellStyle name="差_省级明细_代编表_预算 公开" xfId="686"/>
    <cellStyle name="差_省级明细_代编全省支出预算修改" xfId="687"/>
    <cellStyle name="差_省级明细_代编全省支出预算修改_2017年预算草案（债务）" xfId="688"/>
    <cellStyle name="差_省级明细_代编全省支出预算修改_基金汇总" xfId="689"/>
    <cellStyle name="差_省级明细_代编全省支出预算修改_收入汇总" xfId="690"/>
    <cellStyle name="差_省级明细_代编全省支出预算修改_预算 公开" xfId="691"/>
    <cellStyle name="差_省级明细_代编全省支出预算修改_支出汇总" xfId="692"/>
    <cellStyle name="差_省级明细_冬梅3" xfId="693"/>
    <cellStyle name="好_Xl0000071" xfId="694"/>
    <cellStyle name="差_省级明细_冬梅3 2" xfId="695"/>
    <cellStyle name="好_Xl0000071 2" xfId="696"/>
    <cellStyle name="差_省级明细_冬梅3_2017年预算草案（债务）" xfId="697"/>
    <cellStyle name="好_Xl0000071_2017年预算草案（债务）" xfId="698"/>
    <cellStyle name="差_省级明细_冬梅3_基金汇总" xfId="699"/>
    <cellStyle name="好_Xl0000071_基金汇总" xfId="700"/>
    <cellStyle name="差_省级明细_冬梅3_收入汇总" xfId="701"/>
    <cellStyle name="好_Xl0000071_收入汇总" xfId="702"/>
    <cellStyle name="差_省级明细_冬梅3_预算 公开" xfId="703"/>
    <cellStyle name="好_Xl0000071_预算 公开" xfId="704"/>
    <cellStyle name="差_省级明细_冬梅3_支出汇总" xfId="705"/>
    <cellStyle name="好_Xl0000071_支出汇总" xfId="706"/>
    <cellStyle name="差_省级明细_复件 表19（梁蕊发）" xfId="707"/>
    <cellStyle name="差_省级明细_复件 表19（梁蕊发）_预算 公开" xfId="708"/>
    <cellStyle name="差_省级明细_副本1.2" xfId="709"/>
    <cellStyle name="好_省级明细_23" xfId="710"/>
    <cellStyle name="差_省级明细_副本1.2_2017年预算草案（债务）" xfId="711"/>
    <cellStyle name="好_省级明细_23_2017年预算草案（债务）" xfId="712"/>
    <cellStyle name="差_省级明细_副本1.2_基金汇总" xfId="713"/>
    <cellStyle name="好_省级明细_23_基金汇总" xfId="714"/>
    <cellStyle name="差_省级明细_副本1.2_收入汇总" xfId="715"/>
    <cellStyle name="好_省级明细_23_收入汇总" xfId="716"/>
    <cellStyle name="差_省级明细_副本1.2_预算 公开" xfId="717"/>
    <cellStyle name="好_省级明细_23_预算 公开" xfId="718"/>
    <cellStyle name="汇总 4" xfId="719"/>
    <cellStyle name="差_省级明细_副本1.2_支出汇总" xfId="720"/>
    <cellStyle name="好_2008年财政收支预算草案(1.4) 2" xfId="721"/>
    <cellStyle name="好_省级明细_23_支出汇总" xfId="722"/>
    <cellStyle name="差_省级明细_副本最新" xfId="723"/>
    <cellStyle name="差_省级明细_副本最新 2" xfId="724"/>
    <cellStyle name="差_省级明细_副本最新_2017年预算草案（债务）" xfId="725"/>
    <cellStyle name="差_省级明细_副本最新_基金汇总" xfId="726"/>
    <cellStyle name="差_省级明细_副本最新_收入汇总" xfId="727"/>
    <cellStyle name="差_省级明细_副本最新_预算 公开" xfId="728"/>
    <cellStyle name="差_省级明细_副本最新_支出汇总" xfId="729"/>
    <cellStyle name="差_省级明细_基金表" xfId="730"/>
    <cellStyle name="差_省级明细_基金表_预算 公开" xfId="731"/>
    <cellStyle name="差_省级明细_基金汇总" xfId="732"/>
    <cellStyle name="差_省级明细_基金最新" xfId="733"/>
    <cellStyle name="差_省级明细_基金最新 2" xfId="734"/>
    <cellStyle name="差_省级明细_基金最新_基金汇总" xfId="735"/>
    <cellStyle name="差_省级明细_基金最新_收入汇总" xfId="736"/>
    <cellStyle name="好_省级明细_Xl0000071_基金汇总" xfId="737"/>
    <cellStyle name="差_省级明细_基金最新_预算 公开" xfId="738"/>
    <cellStyle name="差_省级明细_基金最新_支出汇总" xfId="739"/>
    <cellStyle name="差_省级明细_基金最终修改支出" xfId="740"/>
    <cellStyle name="差_省级明细_基金最终修改支出_预算 公开" xfId="741"/>
    <cellStyle name="差_省级明细_梁蕊要预算局报人大2017年预算草案" xfId="742"/>
    <cellStyle name="差_省级明细_梁蕊要预算局报人大2017年预算草案_预算 公开" xfId="743"/>
    <cellStyle name="差_省级明细_全省收入代编最新" xfId="744"/>
    <cellStyle name="差_省级明细_全省收入代编最新 2" xfId="745"/>
    <cellStyle name="差_省级明细_全省收入代编最新_2017年预算草案（债务）" xfId="746"/>
    <cellStyle name="强调文字颜色 1 2_预算 公开" xfId="747"/>
    <cellStyle name="差_省级明细_全省收入代编最新_基金汇总" xfId="748"/>
    <cellStyle name="差_省级明细_全省收入代编最新_收入汇总" xfId="749"/>
    <cellStyle name="差_省级明细_全省收入代编最新_支出汇总" xfId="750"/>
    <cellStyle name="差_省级明细_全省预算代编_2017年预算草案（债务）" xfId="751"/>
    <cellStyle name="差_省级明细_全省预算代编_基金汇总" xfId="752"/>
    <cellStyle name="差_省级明细_全省预算代编_收入汇总" xfId="753"/>
    <cellStyle name="差_省级明细_全省预算代编_支出汇总" xfId="754"/>
    <cellStyle name="差_省级明细_社保2017年预算草案1.3" xfId="755"/>
    <cellStyle name="差_省级明细_社保2017年预算草案1.3_预算 公开" xfId="756"/>
    <cellStyle name="差_省级明细_省级国有资本经营预算表" xfId="757"/>
    <cellStyle name="差_省级明细_省级国有资本经营预算表_预算 公开" xfId="758"/>
    <cellStyle name="差_省级明细_收入汇总" xfId="759"/>
    <cellStyle name="差_省级明细_政府性基金人大会表格1稿" xfId="760"/>
    <cellStyle name="差_省级明细_政府性基金人大会表格1稿 2" xfId="761"/>
    <cellStyle name="差_省级明细_政府性基金人大会表格1稿_2017年预算草案（债务）" xfId="762"/>
    <cellStyle name="差_省级明细_政府性基金人大会表格1稿_基金汇总" xfId="763"/>
    <cellStyle name="差_省级明细_政府性基金人大会表格1稿_收入汇总" xfId="764"/>
    <cellStyle name="差_省级明细_政府性基金人大会表格1稿_预算 公开" xfId="765"/>
    <cellStyle name="差_省级明细_政府性基金人大会表格1稿_支出汇总" xfId="766"/>
    <cellStyle name="差_省级明细_支出汇总" xfId="767"/>
    <cellStyle name="差_省属监狱人员级别表(驻外)" xfId="768"/>
    <cellStyle name="差_省属监狱人员级别表(驻外)_基金汇总" xfId="769"/>
    <cellStyle name="差_省属监狱人员级别表(驻外)_收入汇总" xfId="770"/>
    <cellStyle name="差_省属监狱人员级别表(驻外)_支出汇总" xfId="771"/>
    <cellStyle name="差_收入汇总" xfId="772"/>
    <cellStyle name="差_预算 公开" xfId="773"/>
    <cellStyle name="差_支出汇总" xfId="774"/>
    <cellStyle name="常规 10" xfId="775"/>
    <cellStyle name="常规 10 2" xfId="776"/>
    <cellStyle name="好_省级明细_Book1_基金汇总" xfId="777"/>
    <cellStyle name="常规 10_国有资本经营和社保基金预算" xfId="778"/>
    <cellStyle name="常规 10_预算 公开" xfId="779"/>
    <cellStyle name="常规 11" xfId="780"/>
    <cellStyle name="常规 11 2" xfId="781"/>
    <cellStyle name="常规 11_鹤壁市开发区2017年相关数据统计表报市局" xfId="782"/>
    <cellStyle name="好_省级明细_冬梅3_支出汇总" xfId="783"/>
    <cellStyle name="常规 12" xfId="784"/>
    <cellStyle name="常规 13" xfId="785"/>
    <cellStyle name="常规 13 2" xfId="786"/>
    <cellStyle name="常规 13_2017年预算草案（债务）" xfId="787"/>
    <cellStyle name="常规 14" xfId="788"/>
    <cellStyle name="常规 15 2" xfId="789"/>
    <cellStyle name="常规 15_1.3日 2017年预算草案 - 副本" xfId="790"/>
    <cellStyle name="常规 16" xfId="791"/>
    <cellStyle name="常规 17" xfId="792"/>
    <cellStyle name="常规 18" xfId="793"/>
    <cellStyle name="常规 2" xfId="794"/>
    <cellStyle name="常规 2 2 2" xfId="795"/>
    <cellStyle name="常规 2 2 3" xfId="796"/>
    <cellStyle name="常规 2 2 4" xfId="797"/>
    <cellStyle name="常规 2 2_预算 公开" xfId="798"/>
    <cellStyle name="常规 2 3" xfId="799"/>
    <cellStyle name="常规 2 3 2" xfId="800"/>
    <cellStyle name="强调文字颜色 5 3_预算 公开" xfId="801"/>
    <cellStyle name="常规 2 3_预算 公开" xfId="802"/>
    <cellStyle name="常规 2 4" xfId="803"/>
    <cellStyle name="常规 2 5" xfId="804"/>
    <cellStyle name="常规 2 6" xfId="805"/>
    <cellStyle name="常规 2 7" xfId="806"/>
    <cellStyle name="常规 2_2009年结算（最终）" xfId="807"/>
    <cellStyle name="常规 23 2" xfId="808"/>
    <cellStyle name="常规 29" xfId="809"/>
    <cellStyle name="常规 3" xfId="810"/>
    <cellStyle name="常规 3 2" xfId="811"/>
    <cellStyle name="常规 3 2 2" xfId="812"/>
    <cellStyle name="常规 3 2_国有资本经营和社保基金预算" xfId="813"/>
    <cellStyle name="常规 3 5" xfId="814"/>
    <cellStyle name="检查单元格 3_1.3日 2017年预算草案 - 副本" xfId="815"/>
    <cellStyle name="常规 3_国有资本经营和社保基金预算" xfId="816"/>
    <cellStyle name="常规 4" xfId="817"/>
    <cellStyle name="常规 4 2" xfId="818"/>
    <cellStyle name="好_财政厅编制用表（2011年报省人大）_基金汇总" xfId="819"/>
    <cellStyle name="常规 4 2 2" xfId="820"/>
    <cellStyle name="常规 4 4" xfId="821"/>
    <cellStyle name="常规 4 3" xfId="822"/>
    <cellStyle name="常规 4 5" xfId="823"/>
    <cellStyle name="常规 4 6" xfId="824"/>
    <cellStyle name="常规 5" xfId="825"/>
    <cellStyle name="常规 5 2" xfId="826"/>
    <cellStyle name="常规 5 3" xfId="827"/>
    <cellStyle name="好_20111127汇报附表（8张）_基金汇总" xfId="828"/>
    <cellStyle name="常规 5 4" xfId="829"/>
    <cellStyle name="常规 5_预算 公开" xfId="830"/>
    <cellStyle name="常规 6" xfId="831"/>
    <cellStyle name="常规 6 2" xfId="832"/>
    <cellStyle name="常规 6 3" xfId="833"/>
    <cellStyle name="常规 6 4" xfId="834"/>
    <cellStyle name="常规 6_1.3日 2017年预算草案 - 副本" xfId="835"/>
    <cellStyle name="常规 7" xfId="836"/>
    <cellStyle name="好_2007结算与财力(6.2)_支出汇总" xfId="837"/>
    <cellStyle name="常规 7 2" xfId="838"/>
    <cellStyle name="常规 7 3" xfId="839"/>
    <cellStyle name="常规 7_预算 公开" xfId="840"/>
    <cellStyle name="警告文本 2" xfId="841"/>
    <cellStyle name="常规 8" xfId="842"/>
    <cellStyle name="常规 9" xfId="843"/>
    <cellStyle name="常规 9_预算 公开" xfId="844"/>
    <cellStyle name="常规_2010年收入财力预测（20101011） 2" xfId="845"/>
    <cellStyle name="常规_2010年收入财力预测（20101011）_全省社会保险基金 2" xfId="846"/>
    <cellStyle name="常规_2012年国有资本经营预算收支总表" xfId="847"/>
    <cellStyle name="常规_2012年国有资本经营预算收支总表 2" xfId="848"/>
    <cellStyle name="常规_2012年基金收支预算草案12" xfId="849"/>
    <cellStyle name="常规_2012年基金收支预算草案12 2" xfId="850"/>
    <cellStyle name="好_Xl0000302" xfId="851"/>
    <cellStyle name="常规_2016年全省社会保险基金收支预算表细化" xfId="852"/>
    <cellStyle name="计算 2_1.3日 2017年预算草案 - 副本" xfId="853"/>
    <cellStyle name="常规_2016年省本级社会保险基金收支预算表细化" xfId="854"/>
    <cellStyle name="常规_EE70A06373940074E0430A0804CB0074" xfId="855"/>
    <cellStyle name="常规_Xl0000068" xfId="856"/>
    <cellStyle name="强调文字颜色 2_国有资本经营和社保基金预算" xfId="857"/>
    <cellStyle name="常规_Xl0000068 2" xfId="858"/>
    <cellStyle name="常规_全省社会保险基金" xfId="859"/>
    <cellStyle name="超级链接" xfId="860"/>
    <cellStyle name="好_省级明细_Book1_收入汇总" xfId="861"/>
    <cellStyle name="分级显示行_1_13区汇总" xfId="862"/>
    <cellStyle name="归盒啦_95" xfId="863"/>
    <cellStyle name="好 2" xfId="864"/>
    <cellStyle name="好 2 2" xfId="865"/>
    <cellStyle name="好 2_预算 公开" xfId="866"/>
    <cellStyle name="好 3" xfId="867"/>
    <cellStyle name="好 3 2" xfId="868"/>
    <cellStyle name="好_20 2007年河南结算单" xfId="869"/>
    <cellStyle name="好_20 2007年河南结算单 2" xfId="870"/>
    <cellStyle name="好_20 2007年河南结算单_2017年预算草案（债务）" xfId="871"/>
    <cellStyle name="好_20 2007年河南结算单_基金汇总" xfId="872"/>
    <cellStyle name="好_20 2007年河南结算单_收入汇总" xfId="873"/>
    <cellStyle name="好_20 2007年河南结算单_支出汇总" xfId="874"/>
    <cellStyle name="好_2007结算与财力(6.2)" xfId="875"/>
    <cellStyle name="好_2007结算与财力(6.2)_基金汇总" xfId="876"/>
    <cellStyle name="好_2007结算与财力(6.2)_收入汇总" xfId="877"/>
    <cellStyle name="好_2007年结算已定项目对账单_2017年预算草案（债务）" xfId="878"/>
    <cellStyle name="好_2007年结算已定项目对账单_基金汇总" xfId="879"/>
    <cellStyle name="好_2007年结算已定项目对账单_收入汇总" xfId="880"/>
    <cellStyle name="好_2007年结算已定项目对账单_支出汇总" xfId="881"/>
    <cellStyle name="好_2007年中央财政与河南省财政年终决算结算单" xfId="882"/>
    <cellStyle name="好_2007年中央财政与河南省财政年终决算结算单_基金汇总" xfId="883"/>
    <cellStyle name="好_2007年中央财政与河南省财政年终决算结算单_收入汇总" xfId="884"/>
    <cellStyle name="好_2007年中央财政与河南省财政年终决算结算单_预算 公开" xfId="885"/>
    <cellStyle name="好_2007年中央财政与河南省财政年终决算结算单_支出汇总" xfId="886"/>
    <cellStyle name="好_2008年财政收支预算草案(1.4)" xfId="887"/>
    <cellStyle name="好_2008年财政收支预算草案(1.4)_2017年预算草案（债务）" xfId="888"/>
    <cellStyle name="好_2008年财政收支预算草案(1.4)_基金汇总" xfId="889"/>
    <cellStyle name="好_2008年财政收支预算草案(1.4)_预算 公开" xfId="890"/>
    <cellStyle name="好_2008年财政收支预算草案(1.4)_支出汇总" xfId="891"/>
    <cellStyle name="好_2009年财力测算情况11.19_基金汇总" xfId="892"/>
    <cellStyle name="好_2009年财力测算情况11.19_收入汇总" xfId="893"/>
    <cellStyle name="好_2009年财力测算情况11.19_支出汇总" xfId="894"/>
    <cellStyle name="好_2009年结算（最终）_基金汇总" xfId="895"/>
    <cellStyle name="好_2009年结算（最终）_收入汇总" xfId="896"/>
    <cellStyle name="好_2009年结算（最终）_支出汇总" xfId="897"/>
    <cellStyle name="好_省级明细_代编全省支出预算修改" xfId="898"/>
    <cellStyle name="好_2010年收入预测表（20091218)）" xfId="899"/>
    <cellStyle name="好_2010年收入预测表（20091218)）_基金汇总" xfId="900"/>
    <cellStyle name="好_2010年收入预测表（20091218)）_收入汇总" xfId="901"/>
    <cellStyle name="好_2010年收入预测表（20091218)）_支出汇总" xfId="902"/>
    <cellStyle name="好_2010年收入预测表（20091219)）" xfId="903"/>
    <cellStyle name="好_2010年收入预测表（20091219)）_基金汇总" xfId="904"/>
    <cellStyle name="好_20160105省级2016年预算情况表（最新）_2017年预算草案（债务）" xfId="905"/>
    <cellStyle name="好_2010年收入预测表（20091219)）_收入汇总" xfId="906"/>
    <cellStyle name="好_2010年收入预测表（20091219)）_支出汇总" xfId="907"/>
    <cellStyle name="好_2010年收入预测表（20091230)）" xfId="908"/>
    <cellStyle name="好_2010年收入预测表（20091230)）_基金汇总" xfId="909"/>
    <cellStyle name="好_省电力2008年 工作表" xfId="910"/>
    <cellStyle name="好_2010年收入预测表（20091230)）_收入汇总" xfId="911"/>
    <cellStyle name="好_2010年收入预测表（20091230)）_支出汇总" xfId="912"/>
    <cellStyle name="好_2010省级行政性收费专项收入批复" xfId="913"/>
    <cellStyle name="好_2010省级行政性收费专项收入批复_基金汇总" xfId="914"/>
    <cellStyle name="好_2010省级行政性收费专项收入批复_收入汇总" xfId="915"/>
    <cellStyle name="好_2010省级行政性收费专项收入批复_支出汇总" xfId="916"/>
    <cellStyle name="好_20111127汇报附表（8张）" xfId="917"/>
    <cellStyle name="好_20111127汇报附表（8张）_收入汇总" xfId="918"/>
    <cellStyle name="好_20111127汇报附表（8张）_支出汇总" xfId="919"/>
    <cellStyle name="好_2011年全省及省级预计2011-12-12" xfId="920"/>
    <cellStyle name="好_2011年全省及省级预计2011-12-12_基金汇总" xfId="921"/>
    <cellStyle name="好_2011年全省及省级预计2011-12-12_收入汇总" xfId="922"/>
    <cellStyle name="好_2011年全省及省级预计2011-12-12_支出汇总" xfId="923"/>
    <cellStyle name="好_2011年预算表格2010.12.9" xfId="924"/>
    <cellStyle name="好_商品交易所2006--2008年税收" xfId="925"/>
    <cellStyle name="好_2011年预算表格2010.12.9 2" xfId="926"/>
    <cellStyle name="好_商品交易所2006--2008年税收 2" xfId="927"/>
    <cellStyle name="好_2011年预算表格2010.12.9_2017年预算草案（债务）" xfId="928"/>
    <cellStyle name="好_商品交易所2006--2008年税收_2017年预算草案（债务）" xfId="929"/>
    <cellStyle name="好_2011年预算表格2010.12.9_基金汇总" xfId="930"/>
    <cellStyle name="好_20160105省级2016年预算情况表（最新）_收入汇总" xfId="931"/>
    <cellStyle name="好_商品交易所2006--2008年税收_基金汇总" xfId="932"/>
    <cellStyle name="计算 2" xfId="933"/>
    <cellStyle name="好_2011年预算表格2010.12.9_收入汇总" xfId="934"/>
    <cellStyle name="好_商品交易所2006--2008年税收_收入汇总" xfId="935"/>
    <cellStyle name="好_2011年预算表格2010.12.9_预算 公开" xfId="936"/>
    <cellStyle name="好_商品交易所2006--2008年税收_预算 公开" xfId="937"/>
    <cellStyle name="好_2011年预算表格2010.12.9_支出汇总" xfId="938"/>
    <cellStyle name="好_商品交易所2006--2008年税收_支出汇总" xfId="939"/>
    <cellStyle name="好_2011年预算大表11-26" xfId="940"/>
    <cellStyle name="好_2011年预算大表11-26 2" xfId="941"/>
    <cellStyle name="好_2011年预算大表11-26_2017年预算草案（债务）" xfId="942"/>
    <cellStyle name="好_2011年预算大表11-26_预算 公开" xfId="943"/>
    <cellStyle name="好_2011年预算大表11-26_支出汇总" xfId="944"/>
    <cellStyle name="好_2012年省级一般预算收入计划" xfId="945"/>
    <cellStyle name="好_20160105省级2016年预算情况表（最新） 2" xfId="946"/>
    <cellStyle name="好_20160105省级2016年预算情况表（最新）_基金汇总" xfId="947"/>
    <cellStyle name="好_20160105省级2016年预算情况表（最新）_预算 公开" xfId="948"/>
    <cellStyle name="好_2016-2017全省国资预算" xfId="949"/>
    <cellStyle name="好_2016-2017全省国资预算_预算 公开" xfId="950"/>
    <cellStyle name="好_2016年财政专项清理表" xfId="951"/>
    <cellStyle name="好_2016年预算表格（公式）" xfId="952"/>
    <cellStyle name="好_省级明细_代编表" xfId="953"/>
    <cellStyle name="好_20170103省级2017年预算情况表" xfId="954"/>
    <cellStyle name="好_2017年预算草案（债务）" xfId="955"/>
    <cellStyle name="好_Book1" xfId="956"/>
    <cellStyle name="好_Book1_基金汇总" xfId="957"/>
    <cellStyle name="好_Book1_收入汇总" xfId="958"/>
    <cellStyle name="好_Xl0000068" xfId="959"/>
    <cellStyle name="好_Xl0000068 2" xfId="960"/>
    <cellStyle name="好_Xl0000068_基金汇总" xfId="961"/>
    <cellStyle name="好_Xl0000068_收入汇总" xfId="962"/>
    <cellStyle name="好_Xl0000068_预算 公开" xfId="963"/>
    <cellStyle name="好_Xl0000068_支出汇总" xfId="964"/>
    <cellStyle name="好_财政厅编制用表（2011年报省人大）" xfId="965"/>
    <cellStyle name="好_财政厅编制用表（2011年报省人大） 2" xfId="966"/>
    <cellStyle name="好_财政厅编制用表（2011年报省人大）_2017年预算草案（债务）" xfId="967"/>
    <cellStyle name="好_财政厅编制用表（2011年报省人大）_收入汇总" xfId="968"/>
    <cellStyle name="好_财政厅编制用表（2011年报省人大）_预算 公开" xfId="969"/>
    <cellStyle name="好_财政厅编制用表（2011年报省人大）_支出汇总" xfId="970"/>
    <cellStyle name="好_国有资本经营预算（2011年报省人大）" xfId="971"/>
    <cellStyle name="好_国有资本经营预算（2011年报省人大）_2017年预算草案（债务）" xfId="972"/>
    <cellStyle name="好_国有资本经营预算（2011年报省人大）_基金汇总" xfId="973"/>
    <cellStyle name="好_省级明细_冬梅3_预算 公开" xfId="974"/>
    <cellStyle name="好_国有资本经营预算（2011年报省人大）_收入汇总" xfId="975"/>
    <cellStyle name="好_国有资本经营预算（2011年报省人大）_支出汇总" xfId="976"/>
    <cellStyle name="好_河南省----2009-05-21（补充数据）" xfId="977"/>
    <cellStyle name="好_河南省----2009-05-21（补充数据） 2" xfId="978"/>
    <cellStyle name="好_河南省----2009-05-21（补充数据）_2017年预算草案（债务）" xfId="979"/>
    <cellStyle name="好_河南省----2009-05-21（补充数据）_预算 公开" xfId="980"/>
    <cellStyle name="好_河南省----2009-05-21（补充数据）_支出汇总" xfId="981"/>
    <cellStyle name="好_基金安排表" xfId="982"/>
    <cellStyle name="好_基金安排表_预算 公开" xfId="983"/>
    <cellStyle name="好_基金汇总" xfId="984"/>
    <cellStyle name="好_津补贴保障测算(5.21)" xfId="985"/>
    <cellStyle name="好_津补贴保障测算(5.21)_基金汇总" xfId="986"/>
    <cellStyle name="好_津补贴保障测算(5.21)_支出汇总" xfId="987"/>
    <cellStyle name="好_省电力2008年 工作表 2" xfId="988"/>
    <cellStyle name="好_省电力2008年 工作表_2017年预算草案（债务）" xfId="989"/>
    <cellStyle name="好_省电力2008年 工作表_收入汇总" xfId="990"/>
    <cellStyle name="好_省电力2008年 工作表_预算 公开" xfId="991"/>
    <cellStyle name="好_省级国有资本经营预算表" xfId="992"/>
    <cellStyle name="好_省级国有资本经营预算表_预算 公开" xfId="993"/>
    <cellStyle name="好_省级明细" xfId="994"/>
    <cellStyle name="好_省级明细 2" xfId="995"/>
    <cellStyle name="好_省级明细_1.3日 2017年预算草案 - 副本" xfId="996"/>
    <cellStyle name="好_省级明细_1.3日 2017年预算草案 - 副本_预算 公开" xfId="997"/>
    <cellStyle name="好_省级明细_2016-2017全省国资预算" xfId="998"/>
    <cellStyle name="好_省级明细_2016-2017全省国资预算_预算 公开" xfId="999"/>
    <cellStyle name="好_省级明细_2016年预算草案" xfId="1000"/>
    <cellStyle name="好_省级明细_2016年预算草案_预算 公开" xfId="1001"/>
    <cellStyle name="好_省级明细_2016年预算草案1.13 2" xfId="1002"/>
    <cellStyle name="好_省级明细_2016年预算草案1.13_2017年预算草案（债务）" xfId="1003"/>
    <cellStyle name="好_省级明细_2016年预算草案1.13_基金汇总" xfId="1004"/>
    <cellStyle name="好_省级明细_2016年预算草案1.13_收入汇总" xfId="1005"/>
    <cellStyle name="好_省级明细_2016年预算草案1.13_预算 公开" xfId="1006"/>
    <cellStyle name="好_省级明细_2016年预算草案1.13_支出汇总" xfId="1007"/>
    <cellStyle name="好_省级明细_2017年财政收支预算" xfId="1008"/>
    <cellStyle name="好_省级明细_2017年财政收支预算_预算 公开" xfId="1009"/>
    <cellStyle name="好_省级明细_2017年预算草案（债务）" xfId="1010"/>
    <cellStyle name="好_省级明细_2017年预算草案1.4" xfId="1011"/>
    <cellStyle name="好_省级明细_2017年预算草案1.4_预算 公开" xfId="1012"/>
    <cellStyle name="好_省级明细_Book1 2" xfId="1013"/>
    <cellStyle name="好_省级明细_Book1_2017年预算草案（债务）" xfId="1014"/>
    <cellStyle name="好_省级明细_Book1_预算 公开" xfId="1015"/>
    <cellStyle name="好_省级明细_Book1_支出汇总" xfId="1016"/>
    <cellStyle name="好_省级明细_Book3" xfId="1017"/>
    <cellStyle name="好_省级明细_Book3_预算 公开" xfId="1018"/>
    <cellStyle name="好_省级明细_Xl0000068" xfId="1019"/>
    <cellStyle name="好_省级明细_Xl0000068 2" xfId="1020"/>
    <cellStyle name="好_省级明细_Xl0000068_2017年预算草案（债务）" xfId="1021"/>
    <cellStyle name="好_省级明细_Xl0000068_基金汇总" xfId="1022"/>
    <cellStyle name="好_省级明细_Xl0000068_收入汇总" xfId="1023"/>
    <cellStyle name="好_省级明细_Xl0000068_预算 公开" xfId="1024"/>
    <cellStyle name="好_省级明细_Xl0000068_支出汇总" xfId="1025"/>
    <cellStyle name="好_省级明细_Xl0000071" xfId="1026"/>
    <cellStyle name="好_省级明细_Xl0000071 2" xfId="1027"/>
    <cellStyle name="통화 [0]_BOILER-CO1" xfId="1028"/>
    <cellStyle name="好_省级明细_Xl0000071_2017年预算草案（债务）" xfId="1029"/>
    <cellStyle name="好_省级明细_Xl0000071_收入汇总" xfId="1030"/>
    <cellStyle name="好_省级明细_Xl0000071_预算 公开" xfId="1031"/>
    <cellStyle name="好_省级明细_Xl0000071_支出汇总" xfId="1032"/>
    <cellStyle name="好_省级明细_表六七" xfId="1033"/>
    <cellStyle name="好_省级明细_表六七_预算 公开" xfId="1034"/>
    <cellStyle name="好_省级明细_代编表_预算 公开" xfId="1035"/>
    <cellStyle name="好_省级明细_代编全省支出预算修改 2" xfId="1036"/>
    <cellStyle name="好_省级明细_代编全省支出预算修改_2017年预算草案（债务）" xfId="1037"/>
    <cellStyle name="好_省级明细_代编全省支出预算修改_基金汇总" xfId="1038"/>
    <cellStyle name="好_省级明细_代编全省支出预算修改_收入汇总" xfId="1039"/>
    <cellStyle name="好_省级明细_代编全省支出预算修改_预算 公开" xfId="1040"/>
    <cellStyle name="好_省级明细_代编全省支出预算修改_支出汇总" xfId="1041"/>
    <cellStyle name="好_省级明细_冬梅3 2" xfId="1042"/>
    <cellStyle name="好_省级明细_冬梅3_基金汇总" xfId="1043"/>
    <cellStyle name="好_省级明细_冬梅3_收入汇总" xfId="1044"/>
    <cellStyle name="好_省级明细_复件 表19（梁蕊发）" xfId="1045"/>
    <cellStyle name="千分位_ 白土" xfId="1046"/>
    <cellStyle name="好_省级明细_副本最新" xfId="1047"/>
    <cellStyle name="好_省级明细_副本最新 2" xfId="1048"/>
    <cellStyle name="好_省级明细_副本最新_2017年预算草案（债务）" xfId="1049"/>
    <cellStyle name="好_省级明细_副本最新_基金汇总" xfId="1050"/>
    <cellStyle name="好_省级明细_副本最新_收入汇总" xfId="1051"/>
    <cellStyle name="好_省级明细_副本最新_预算 公开" xfId="1052"/>
    <cellStyle name="好_省级明细_副本最新_支出汇总" xfId="1053"/>
    <cellStyle name="好_省级明细_基金表" xfId="1054"/>
    <cellStyle name="好_省级明细_基金表_预算 公开" xfId="1055"/>
    <cellStyle name="好_省级明细_基金汇总" xfId="1056"/>
    <cellStyle name="好_省级明细_基金最新" xfId="1057"/>
    <cellStyle name="好_省级明细_基金最新 2" xfId="1058"/>
    <cellStyle name="好_省级明细_基金最新_2017年预算草案（债务）" xfId="1059"/>
    <cellStyle name="好_省级明细_基金最新_基金汇总" xfId="1060"/>
    <cellStyle name="好_省级明细_基金最新_收入汇总" xfId="1061"/>
    <cellStyle name="好_省级明细_基金最新_预算 公开" xfId="1062"/>
    <cellStyle name="好_省级明细_基金最新_支出汇总" xfId="1063"/>
    <cellStyle name="好_省级明细_基金最终修改支出" xfId="1064"/>
    <cellStyle name="好_省级明细_基金最终修改支出_预算 公开" xfId="1065"/>
    <cellStyle name="好_省级明细_梁蕊要预算局报人大2017年预算草案" xfId="1066"/>
    <cellStyle name="好_省级明细_梁蕊要预算局报人大2017年预算草案_预算 公开" xfId="1067"/>
    <cellStyle name="好_省级明细_全省收入代编最新" xfId="1068"/>
    <cellStyle name="好_省级明细_全省收入代编最新 2" xfId="1069"/>
    <cellStyle name="好_省级明细_全省收入代编最新_基金汇总" xfId="1070"/>
    <cellStyle name="好_省级明细_全省收入代编最新_收入汇总" xfId="1071"/>
    <cellStyle name="好_省级明细_全省收入代编最新_预算 公开" xfId="1072"/>
    <cellStyle name="好_省级明细_全省收入代编最新_支出汇总" xfId="1073"/>
    <cellStyle name="好_省级明细_全省预算代编" xfId="1074"/>
    <cellStyle name="好_省级明细_全省预算代编 2" xfId="1075"/>
    <cellStyle name="好_省级明细_全省预算代编_2017年预算草案（债务）" xfId="1076"/>
    <cellStyle name="好_省级明细_全省预算代编_基金汇总" xfId="1077"/>
    <cellStyle name="好_省级明细_全省预算代编_收入汇总" xfId="1078"/>
    <cellStyle name="好_省级明细_全省预算代编_预算 公开" xfId="1079"/>
    <cellStyle name="好_省级明细_社保2017年预算草案1.3_预算 公开" xfId="1080"/>
    <cellStyle name="好_省级明细_省级国有资本经营预算表" xfId="1081"/>
    <cellStyle name="好_省级明细_省级国有资本经营预算表_预算 公开" xfId="1082"/>
    <cellStyle name="好_省级明细_收入汇总" xfId="1083"/>
    <cellStyle name="好_省级明细_政府性基金人大会表格1稿" xfId="1084"/>
    <cellStyle name="好_省级明细_政府性基金人大会表格1稿 2" xfId="1085"/>
    <cellStyle name="好_省级明细_政府性基金人大会表格1稿_2017年预算草案（债务）" xfId="1086"/>
    <cellStyle name="好_省级明细_政府性基金人大会表格1稿_基金汇总" xfId="1087"/>
    <cellStyle name="好_省级明细_政府性基金人大会表格1稿_收入汇总" xfId="1088"/>
    <cellStyle name="好_省级明细_政府性基金人大会表格1稿_支出汇总" xfId="1089"/>
    <cellStyle name="好_省级明细_支出汇总" xfId="1090"/>
    <cellStyle name="好_省属监狱人员级别表(驻外)" xfId="1091"/>
    <cellStyle name="好_省属监狱人员级别表(驻外)_基金汇总" xfId="1092"/>
    <cellStyle name="好_省属监狱人员级别表(驻外)_收入汇总" xfId="1093"/>
    <cellStyle name="好_省属监狱人员级别表(驻外)_支出汇总" xfId="1094"/>
    <cellStyle name="好_收入汇总" xfId="1095"/>
    <cellStyle name="好_预算 公开" xfId="1096"/>
    <cellStyle name="好_支出汇总" xfId="1097"/>
    <cellStyle name="后继超级链接" xfId="1098"/>
    <cellStyle name="后继超链接" xfId="1099"/>
    <cellStyle name="汇总 2" xfId="1100"/>
    <cellStyle name="汇总 2 3" xfId="1101"/>
    <cellStyle name="汇总 2 4" xfId="1102"/>
    <cellStyle name="汇总 2_1.3日 2017年预算草案 - 副本" xfId="1103"/>
    <cellStyle name="汇总 3" xfId="1104"/>
    <cellStyle name="汇总 3 2" xfId="1105"/>
    <cellStyle name="汇总_国有资本经营和社保基金预算" xfId="1106"/>
    <cellStyle name="货币 2" xfId="1107"/>
    <cellStyle name="计算 2 2" xfId="1108"/>
    <cellStyle name="计算 2 3" xfId="1109"/>
    <cellStyle name="计算 2 4" xfId="1110"/>
    <cellStyle name="计算 3 2" xfId="1111"/>
    <cellStyle name="计算 3_1.3日 2017年预算草案 - 副本" xfId="1112"/>
    <cellStyle name="计算_国有资本经营和社保基金预算" xfId="1113"/>
    <cellStyle name="检查单元格 2" xfId="1114"/>
    <cellStyle name="检查单元格 2 2" xfId="1115"/>
    <cellStyle name="检查单元格 2 3" xfId="1116"/>
    <cellStyle name="检查单元格 2 4" xfId="1117"/>
    <cellStyle name="检查单元格 2_1.3日 2017年预算草案 - 副本" xfId="1118"/>
    <cellStyle name="强调文字颜色 3 3" xfId="1119"/>
    <cellStyle name="检查单元格 3" xfId="1120"/>
    <cellStyle name="检查单元格 3 2" xfId="1121"/>
    <cellStyle name="检查单元格_国有资本经营和社保基金预算" xfId="1122"/>
    <cellStyle name="解释性文本 2" xfId="1123"/>
    <cellStyle name="解释性文本 2 2" xfId="1124"/>
    <cellStyle name="解释性文本 2 3" xfId="1125"/>
    <cellStyle name="解释性文本 3" xfId="1126"/>
    <cellStyle name="解释性文本 3 2" xfId="1127"/>
    <cellStyle name="解释性文本_国有资本经营和社保基金预算" xfId="1128"/>
    <cellStyle name="警告文本 2 3" xfId="1129"/>
    <cellStyle name="警告文本 2 4" xfId="1130"/>
    <cellStyle name="样式 1 2" xfId="1131"/>
    <cellStyle name="警告文本 3 2" xfId="1132"/>
    <cellStyle name="警告文本_国有资本经营和社保基金预算" xfId="1133"/>
    <cellStyle name="链接单元格 2" xfId="1134"/>
    <cellStyle name="链接单元格 2 2" xfId="1135"/>
    <cellStyle name="链接单元格 2 3" xfId="1136"/>
    <cellStyle name="链接单元格 2_1.3日 2017年预算草案 - 副本" xfId="1137"/>
    <cellStyle name="链接单元格 3" xfId="1138"/>
    <cellStyle name="链接单元格 3 2" xfId="1139"/>
    <cellStyle name="链接单元格_国有资本经营和社保基金预算" xfId="1140"/>
    <cellStyle name="霓付 [0]_ +Foil &amp; -FOIL &amp; PAPER" xfId="1141"/>
    <cellStyle name="霓付_ +Foil &amp; -FOIL &amp; PAPER" xfId="1142"/>
    <cellStyle name="烹拳 [0]_ +Foil &amp; -FOIL &amp; PAPER" xfId="1143"/>
    <cellStyle name="烹拳_ +Foil &amp; -FOIL &amp; PAPER" xfId="1144"/>
    <cellStyle name="普通_ 白土" xfId="1145"/>
    <cellStyle name="千分位[0]_ 白土" xfId="1146"/>
    <cellStyle name="千位_(人代会用)" xfId="1147"/>
    <cellStyle name="千位分隔 2" xfId="1148"/>
    <cellStyle name="千位分隔 2 2" xfId="1149"/>
    <cellStyle name="千位分隔 2 3" xfId="1150"/>
    <cellStyle name="千位分隔[0] 2" xfId="1151"/>
    <cellStyle name="千位分隔[0] 3" xfId="1152"/>
    <cellStyle name="千位分季_新建 Microsoft Excel 工作表" xfId="1153"/>
    <cellStyle name="钎霖_4岿角利" xfId="1154"/>
    <cellStyle name="强调 2" xfId="1155"/>
    <cellStyle name="强调 3" xfId="1156"/>
    <cellStyle name="强调文字颜色 1 2" xfId="1157"/>
    <cellStyle name="强调文字颜色 1 2 3" xfId="1158"/>
    <cellStyle name="强调文字颜色 1 2 4" xfId="1159"/>
    <cellStyle name="强调文字颜色 1 3" xfId="1160"/>
    <cellStyle name="强调文字颜色 1 3 2" xfId="1161"/>
    <cellStyle name="强调文字颜色 1 3_预算 公开" xfId="1162"/>
    <cellStyle name="强调文字颜色 1 4" xfId="1163"/>
    <cellStyle name="强调文字颜色 1_国有资本经营和社保基金预算" xfId="1164"/>
    <cellStyle name="强调文字颜色 2 2" xfId="1165"/>
    <cellStyle name="强调文字颜色 2 2 3" xfId="1166"/>
    <cellStyle name="强调文字颜色 2 2 4" xfId="1167"/>
    <cellStyle name="强调文字颜色 2 2_预算 公开" xfId="1168"/>
    <cellStyle name="强调文字颜色 2 3" xfId="1169"/>
    <cellStyle name="强调文字颜色 2 3_预算 公开" xfId="1170"/>
    <cellStyle name="着色 6" xfId="1171"/>
    <cellStyle name="强调文字颜色 3 2" xfId="1172"/>
    <cellStyle name="强调文字颜色 3 2 2" xfId="1173"/>
    <cellStyle name="强调文字颜色 3 2 3" xfId="1174"/>
    <cellStyle name="强调文字颜色 3 2 4" xfId="1175"/>
    <cellStyle name="强调文字颜色 3 2_预算 公开" xfId="1176"/>
    <cellStyle name="强调文字颜色 3 3 2" xfId="1177"/>
    <cellStyle name="强调文字颜色 3 3_预算 公开" xfId="1178"/>
    <cellStyle name="强调文字颜色 3_国有资本经营和社保基金预算" xfId="1179"/>
    <cellStyle name="强调文字颜色 4 2" xfId="1180"/>
    <cellStyle name="强调文字颜色 4 2 2" xfId="1181"/>
    <cellStyle name="强调文字颜色 4 2 3" xfId="1182"/>
    <cellStyle name="强调文字颜色 4 2 4" xfId="1183"/>
    <cellStyle name="强调文字颜色 4 2_预算 公开" xfId="1184"/>
    <cellStyle name="强调文字颜色 4 3" xfId="1185"/>
    <cellStyle name="强调文字颜色 4 3 2" xfId="1186"/>
    <cellStyle name="强调文字颜色 4 3_预算 公开" xfId="1187"/>
    <cellStyle name="强调文字颜色 4 4" xfId="1188"/>
    <cellStyle name="强调文字颜色 4_国有资本经营和社保基金预算" xfId="1189"/>
    <cellStyle name="强调文字颜色 5 2" xfId="1190"/>
    <cellStyle name="强调文字颜色 5 2 4" xfId="1191"/>
    <cellStyle name="强调文字颜色 5 2_预算 公开" xfId="1192"/>
    <cellStyle name="强调文字颜色 5 3" xfId="1193"/>
    <cellStyle name="强调文字颜色 5 3 2" xfId="1194"/>
    <cellStyle name="强调文字颜色 5_国有资本经营和社保基金预算" xfId="1195"/>
    <cellStyle name="强调文字颜色 6 2" xfId="1196"/>
    <cellStyle name="强调文字颜色 6 2 2" xfId="1197"/>
    <cellStyle name="强调文字颜色 6 2 3" xfId="1198"/>
    <cellStyle name="强调文字颜色 6 2 4" xfId="1199"/>
    <cellStyle name="强调文字颜色 6 2_预算 公开" xfId="1200"/>
    <cellStyle name="强调文字颜色 6 3" xfId="1201"/>
    <cellStyle name="强调文字颜色 6 3 2" xfId="1202"/>
    <cellStyle name="强调文字颜色 6 3_预算 公开" xfId="1203"/>
    <cellStyle name="强调文字颜色 6_国有资本经营和社保基金预算" xfId="1204"/>
    <cellStyle name="适中 2 2" xfId="1205"/>
    <cellStyle name="适中 2 3" xfId="1206"/>
    <cellStyle name="适中 2 4" xfId="1207"/>
    <cellStyle name="适中 2_预算 公开" xfId="1208"/>
    <cellStyle name="适中 3" xfId="1209"/>
    <cellStyle name="适中 3_预算 公开" xfId="1210"/>
    <cellStyle name="适中_国有资本经营和社保基金预算" xfId="1211"/>
    <cellStyle name="输出 2" xfId="1212"/>
    <cellStyle name="输出 2 2" xfId="1213"/>
    <cellStyle name="输出 2 3" xfId="1214"/>
    <cellStyle name="输出 2 4" xfId="1215"/>
    <cellStyle name="输出 2_1.3日 2017年预算草案 - 副本" xfId="1216"/>
    <cellStyle name="输出 3" xfId="1217"/>
    <cellStyle name="输出 4" xfId="1218"/>
    <cellStyle name="输出_国有资本经营和社保基金预算" xfId="1219"/>
    <cellStyle name="输入 2" xfId="1220"/>
    <cellStyle name="输入 2 2" xfId="1221"/>
    <cellStyle name="输入 2 3" xfId="1222"/>
    <cellStyle name="输入 2_1.3日 2017年预算草案 - 副本" xfId="1223"/>
    <cellStyle name="输入 3" xfId="1224"/>
    <cellStyle name="输入 3 2" xfId="1225"/>
    <cellStyle name="输入 3_1.3日 2017年预算草案 - 副本" xfId="1226"/>
    <cellStyle name="输入_国有资本经营和社保基金预算" xfId="1227"/>
    <cellStyle name="数字" xfId="1228"/>
    <cellStyle name="未定义" xfId="1229"/>
    <cellStyle name="未定义 2" xfId="1230"/>
    <cellStyle name="小数" xfId="1231"/>
    <cellStyle name="样式 1" xfId="1232"/>
    <cellStyle name="样式 1_20170103省级2017年预算情况表" xfId="1233"/>
    <cellStyle name="着色 1" xfId="1234"/>
    <cellStyle name="着色 2" xfId="1235"/>
    <cellStyle name="着色 3" xfId="1236"/>
    <cellStyle name="着色 4" xfId="1237"/>
    <cellStyle name="着色 5" xfId="1238"/>
    <cellStyle name="注释 2 2" xfId="1239"/>
    <cellStyle name="注释 2 3" xfId="1240"/>
    <cellStyle name="注释 2 4" xfId="1241"/>
    <cellStyle name="注释 2 5" xfId="1242"/>
    <cellStyle name="注释 2 6" xfId="1243"/>
    <cellStyle name="注释 3" xfId="1244"/>
    <cellStyle name="注释 3_1.3日 2017年预算草案 - 副本" xfId="1245"/>
    <cellStyle name="注释_国有资本经营和社保基金预算" xfId="1246"/>
    <cellStyle name="콤마 [0]_BOILER-CO1" xfId="1247"/>
    <cellStyle name="콤마_BOILER-CO1" xfId="1248"/>
    <cellStyle name="표준_0N-HANDLING " xfId="1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0&#24180;&#39044;&#31639;\&#21381;&#21153;&#20250;\&#19978;&#20250;&#26448;&#26009;\&#38468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22320;&#26041;&#36130;&#25919;&#3904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各年度收费、罚没、专项收入.xls_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</sheetNames>
    <sheetDataSet>
      <sheetData sheetId="2">
        <row r="33">
          <cell r="B33">
            <v>265586</v>
          </cell>
          <cell r="C33">
            <v>281521</v>
          </cell>
        </row>
      </sheetData>
      <sheetData sheetId="3">
        <row r="1314">
          <cell r="B1314">
            <v>250373</v>
          </cell>
          <cell r="C1314">
            <v>207693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zoomScaleSheetLayoutView="100" workbookViewId="0" topLeftCell="A1">
      <selection activeCell="A10" sqref="A10"/>
    </sheetView>
  </sheetViews>
  <sheetFormatPr defaultColWidth="9.00390625" defaultRowHeight="14.25"/>
  <cols>
    <col min="1" max="1" width="117.375" style="191" customWidth="1"/>
    <col min="2" max="16384" width="9.00390625" style="191" customWidth="1"/>
  </cols>
  <sheetData>
    <row r="1" s="191" customFormat="1" ht="48.75" customHeight="1">
      <c r="A1" s="193" t="s">
        <v>0</v>
      </c>
    </row>
    <row r="2" s="192" customFormat="1" ht="27.75" customHeight="1">
      <c r="A2" s="194" t="s">
        <v>1</v>
      </c>
    </row>
    <row r="3" s="192" customFormat="1" ht="27.75" customHeight="1">
      <c r="A3" s="194" t="s">
        <v>2</v>
      </c>
    </row>
    <row r="4" s="192" customFormat="1" ht="27.75" customHeight="1">
      <c r="A4" s="194" t="s">
        <v>3</v>
      </c>
    </row>
    <row r="5" s="192" customFormat="1" ht="27.75" customHeight="1">
      <c r="A5" s="194" t="s">
        <v>4</v>
      </c>
    </row>
    <row r="6" s="192" customFormat="1" ht="27.75" customHeight="1">
      <c r="A6" s="194" t="s">
        <v>5</v>
      </c>
    </row>
    <row r="7" s="192" customFormat="1" ht="27.75" customHeight="1">
      <c r="A7" s="194" t="s">
        <v>6</v>
      </c>
    </row>
    <row r="8" s="192" customFormat="1" ht="27.75" customHeight="1">
      <c r="A8" s="194" t="s">
        <v>7</v>
      </c>
    </row>
    <row r="9" s="192" customFormat="1" ht="27.75" customHeight="1">
      <c r="A9" s="194" t="s">
        <v>8</v>
      </c>
    </row>
    <row r="10" s="192" customFormat="1" ht="27.75" customHeight="1">
      <c r="A10" s="194" t="s">
        <v>9</v>
      </c>
    </row>
    <row r="11" s="192" customFormat="1" ht="27.75" customHeight="1">
      <c r="A11" s="194" t="s">
        <v>10</v>
      </c>
    </row>
    <row r="12" s="192" customFormat="1" ht="27.75" customHeight="1">
      <c r="A12" s="194" t="s">
        <v>11</v>
      </c>
    </row>
    <row r="13" s="192" customFormat="1" ht="27.75" customHeight="1">
      <c r="A13" s="194" t="s">
        <v>12</v>
      </c>
    </row>
    <row r="14" s="192" customFormat="1" ht="27.75" customHeight="1">
      <c r="A14" s="194" t="s">
        <v>13</v>
      </c>
    </row>
    <row r="15" ht="27.75" customHeight="1">
      <c r="A15" s="194" t="s">
        <v>14</v>
      </c>
    </row>
  </sheetData>
  <sheetProtection/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workbookViewId="0" topLeftCell="A1">
      <pane ySplit="5" topLeftCell="A6" activePane="bottomLeft" state="frozen"/>
      <selection pane="bottomLeft" activeCell="A1" sqref="A1"/>
    </sheetView>
  </sheetViews>
  <sheetFormatPr defaultColWidth="9.00390625" defaultRowHeight="14.25"/>
  <cols>
    <col min="1" max="1" width="42.625" style="86" customWidth="1"/>
    <col min="2" max="2" width="10.50390625" style="86" customWidth="1"/>
    <col min="3" max="3" width="60.625" style="86" customWidth="1"/>
    <col min="4" max="4" width="10.875" style="86" customWidth="1"/>
    <col min="5" max="16384" width="9.00390625" style="86" customWidth="1"/>
  </cols>
  <sheetData>
    <row r="1" ht="14.25">
      <c r="A1" s="87" t="s">
        <v>1392</v>
      </c>
    </row>
    <row r="2" spans="1:4" ht="18" customHeight="1">
      <c r="A2" s="88" t="s">
        <v>1393</v>
      </c>
      <c r="B2" s="88"/>
      <c r="C2" s="88"/>
      <c r="D2" s="88"/>
    </row>
    <row r="3" spans="1:4" ht="18" customHeight="1">
      <c r="A3" s="87"/>
      <c r="D3" s="89" t="s">
        <v>17</v>
      </c>
    </row>
    <row r="4" spans="1:4" ht="31.5" customHeight="1">
      <c r="A4" s="90" t="s">
        <v>18</v>
      </c>
      <c r="B4" s="91"/>
      <c r="C4" s="92" t="s">
        <v>19</v>
      </c>
      <c r="D4" s="92"/>
    </row>
    <row r="5" spans="1:4" ht="35.25" customHeight="1">
      <c r="A5" s="93" t="s">
        <v>20</v>
      </c>
      <c r="B5" s="93" t="s">
        <v>22</v>
      </c>
      <c r="C5" s="93" t="s">
        <v>20</v>
      </c>
      <c r="D5" s="93" t="s">
        <v>22</v>
      </c>
    </row>
    <row r="6" spans="1:4" ht="19.5" customHeight="1">
      <c r="A6" s="94" t="s">
        <v>132</v>
      </c>
      <c r="B6" s="95"/>
      <c r="C6" s="94" t="s">
        <v>1150</v>
      </c>
      <c r="D6" s="95">
        <v>33522</v>
      </c>
    </row>
    <row r="7" spans="1:4" ht="19.5" customHeight="1">
      <c r="A7" s="96" t="s">
        <v>26</v>
      </c>
      <c r="B7" s="95">
        <f>SUM(B8,B11,B12,B14,B15)</f>
        <v>33522</v>
      </c>
      <c r="C7" s="96" t="s">
        <v>27</v>
      </c>
      <c r="D7" s="95">
        <f>SUM(D8,D11,D12,D13,D14)</f>
        <v>0</v>
      </c>
    </row>
    <row r="8" spans="1:4" ht="19.5" customHeight="1">
      <c r="A8" s="97" t="s">
        <v>1232</v>
      </c>
      <c r="B8" s="95">
        <f>SUM(B9:B10)</f>
        <v>0</v>
      </c>
      <c r="C8" s="97" t="s">
        <v>1385</v>
      </c>
      <c r="D8" s="95">
        <f>SUM(D9:D10)</f>
        <v>0</v>
      </c>
    </row>
    <row r="9" spans="1:4" ht="19.5" customHeight="1">
      <c r="A9" s="97" t="s">
        <v>1233</v>
      </c>
      <c r="B9" s="98">
        <v>0</v>
      </c>
      <c r="C9" s="97" t="s">
        <v>1386</v>
      </c>
      <c r="D9" s="99"/>
    </row>
    <row r="10" spans="1:4" ht="19.5" customHeight="1">
      <c r="A10" s="97" t="s">
        <v>1234</v>
      </c>
      <c r="B10" s="100"/>
      <c r="C10" s="97" t="s">
        <v>1387</v>
      </c>
      <c r="D10" s="99"/>
    </row>
    <row r="11" spans="1:4" ht="19.5" customHeight="1">
      <c r="A11" s="97" t="s">
        <v>83</v>
      </c>
      <c r="B11" s="100">
        <v>27186</v>
      </c>
      <c r="C11" s="97" t="s">
        <v>1388</v>
      </c>
      <c r="D11" s="99">
        <v>0</v>
      </c>
    </row>
    <row r="12" spans="1:4" ht="19.5" customHeight="1">
      <c r="A12" s="97" t="s">
        <v>85</v>
      </c>
      <c r="B12" s="100">
        <v>6336</v>
      </c>
      <c r="C12" s="97" t="s">
        <v>1389</v>
      </c>
      <c r="D12" s="99"/>
    </row>
    <row r="13" spans="1:4" ht="19.5" customHeight="1">
      <c r="A13" s="97" t="s">
        <v>1235</v>
      </c>
      <c r="B13" s="100">
        <v>0</v>
      </c>
      <c r="C13" s="101" t="s">
        <v>1390</v>
      </c>
      <c r="D13" s="99"/>
    </row>
    <row r="14" spans="1:4" ht="19.5" customHeight="1">
      <c r="A14" s="101" t="s">
        <v>1236</v>
      </c>
      <c r="B14" s="100"/>
      <c r="C14" s="101" t="s">
        <v>1391</v>
      </c>
      <c r="D14" s="99"/>
    </row>
    <row r="15" spans="1:4" ht="19.5" customHeight="1">
      <c r="A15" s="101" t="s">
        <v>1237</v>
      </c>
      <c r="B15" s="100"/>
      <c r="C15" s="101"/>
      <c r="D15" s="99"/>
    </row>
    <row r="16" spans="1:4" ht="19.5" customHeight="1">
      <c r="A16" s="101"/>
      <c r="B16" s="100"/>
      <c r="C16" s="101"/>
      <c r="D16" s="99"/>
    </row>
    <row r="17" spans="1:4" ht="19.5" customHeight="1">
      <c r="A17" s="94" t="s">
        <v>100</v>
      </c>
      <c r="B17" s="95">
        <v>33522</v>
      </c>
      <c r="C17" s="94" t="s">
        <v>101</v>
      </c>
      <c r="D17" s="95">
        <v>33522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protectedRanges>
    <protectedRange sqref="E15:E16" name="区域3"/>
    <protectedRange sqref="F9:G14" name="区域2"/>
    <protectedRange sqref="C9:C15" name="区域1"/>
    <protectedRange sqref="B10 B13:B16" name="区域1_1"/>
  </protectedRanges>
  <mergeCells count="3">
    <mergeCell ref="A2:D2"/>
    <mergeCell ref="A4:B4"/>
    <mergeCell ref="C4:D4"/>
  </mergeCells>
  <printOptions horizontalCentered="1"/>
  <pageMargins left="0.47" right="0.47" top="0.39" bottom="0.28" header="0.12" footer="0.12"/>
  <pageSetup horizontalDpi="600" verticalDpi="600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P55"/>
  <sheetViews>
    <sheetView zoomScaleSheetLayoutView="100" workbookViewId="0" topLeftCell="A1">
      <selection activeCell="A1" sqref="A1"/>
    </sheetView>
  </sheetViews>
  <sheetFormatPr defaultColWidth="9.00390625" defaultRowHeight="19.5" customHeight="1"/>
  <cols>
    <col min="1" max="1" width="44.75390625" style="38" customWidth="1"/>
    <col min="2" max="2" width="16.875" style="79" customWidth="1"/>
    <col min="3" max="16384" width="9.00390625" style="38" customWidth="1"/>
  </cols>
  <sheetData>
    <row r="1" spans="1:250" s="37" customFormat="1" ht="21" customHeight="1">
      <c r="A1" s="44" t="s">
        <v>1394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</row>
    <row r="2" spans="1:2" s="38" customFormat="1" ht="33" customHeight="1">
      <c r="A2" s="46" t="s">
        <v>1395</v>
      </c>
      <c r="B2" s="47"/>
    </row>
    <row r="3" spans="1:2" s="39" customFormat="1" ht="19.5" customHeight="1">
      <c r="A3" s="48"/>
      <c r="B3" s="80" t="s">
        <v>17</v>
      </c>
    </row>
    <row r="4" spans="1:2" s="39" customFormat="1" ht="21" customHeight="1">
      <c r="A4" s="50" t="s">
        <v>1396</v>
      </c>
      <c r="B4" s="81" t="s">
        <v>1397</v>
      </c>
    </row>
    <row r="5" spans="1:2" s="40" customFormat="1" ht="21" customHeight="1">
      <c r="A5" s="52" t="s">
        <v>1398</v>
      </c>
      <c r="B5" s="8">
        <f>SUM(B6:B11)</f>
        <v>0</v>
      </c>
    </row>
    <row r="6" spans="1:2" s="38" customFormat="1" ht="21" customHeight="1">
      <c r="A6" s="54" t="s">
        <v>1399</v>
      </c>
      <c r="B6" s="56"/>
    </row>
    <row r="7" spans="1:2" s="38" customFormat="1" ht="21" customHeight="1">
      <c r="A7" s="54" t="s">
        <v>1400</v>
      </c>
      <c r="B7" s="56"/>
    </row>
    <row r="8" spans="1:2" s="38" customFormat="1" ht="21" customHeight="1">
      <c r="A8" s="54" t="s">
        <v>1401</v>
      </c>
      <c r="B8" s="56"/>
    </row>
    <row r="9" spans="1:2" s="38" customFormat="1" ht="21" customHeight="1">
      <c r="A9" s="57" t="s">
        <v>1402</v>
      </c>
      <c r="B9" s="56"/>
    </row>
    <row r="10" spans="1:2" s="38" customFormat="1" ht="21" customHeight="1">
      <c r="A10" s="82" t="s">
        <v>1403</v>
      </c>
      <c r="B10" s="56"/>
    </row>
    <row r="11" spans="1:2" s="38" customFormat="1" ht="21" customHeight="1">
      <c r="A11" s="54" t="s">
        <v>1404</v>
      </c>
      <c r="B11" s="56"/>
    </row>
    <row r="12" spans="1:2" s="40" customFormat="1" ht="21" customHeight="1">
      <c r="A12" s="52" t="s">
        <v>1405</v>
      </c>
      <c r="B12" s="53">
        <f>SUM(B13:B16)</f>
        <v>0</v>
      </c>
    </row>
    <row r="13" spans="1:2" s="38" customFormat="1" ht="21" customHeight="1">
      <c r="A13" s="54" t="s">
        <v>1406</v>
      </c>
      <c r="B13" s="56"/>
    </row>
    <row r="14" spans="1:2" s="38" customFormat="1" ht="21" customHeight="1">
      <c r="A14" s="54" t="s">
        <v>1407</v>
      </c>
      <c r="B14" s="56"/>
    </row>
    <row r="15" spans="1:2" s="38" customFormat="1" ht="21" customHeight="1">
      <c r="A15" s="54" t="s">
        <v>1408</v>
      </c>
      <c r="B15" s="56"/>
    </row>
    <row r="16" spans="1:2" s="38" customFormat="1" ht="21" customHeight="1">
      <c r="A16" s="54" t="s">
        <v>1409</v>
      </c>
      <c r="B16" s="56"/>
    </row>
    <row r="17" spans="1:2" s="38" customFormat="1" ht="21" customHeight="1">
      <c r="A17" s="61" t="s">
        <v>1410</v>
      </c>
      <c r="B17" s="53">
        <f>SUM(B18:B22)</f>
        <v>0</v>
      </c>
    </row>
    <row r="18" spans="1:2" s="38" customFormat="1" ht="21" customHeight="1">
      <c r="A18" s="69" t="s">
        <v>1411</v>
      </c>
      <c r="B18" s="56"/>
    </row>
    <row r="19" spans="1:2" s="38" customFormat="1" ht="21" customHeight="1">
      <c r="A19" s="69" t="s">
        <v>1412</v>
      </c>
      <c r="B19" s="56"/>
    </row>
    <row r="20" spans="1:2" s="38" customFormat="1" ht="21" customHeight="1">
      <c r="A20" s="69" t="s">
        <v>1413</v>
      </c>
      <c r="B20" s="56"/>
    </row>
    <row r="21" spans="1:2" s="38" customFormat="1" ht="21" customHeight="1">
      <c r="A21" s="58" t="s">
        <v>1414</v>
      </c>
      <c r="B21" s="56"/>
    </row>
    <row r="22" spans="1:2" s="38" customFormat="1" ht="21" customHeight="1">
      <c r="A22" s="58" t="s">
        <v>1415</v>
      </c>
      <c r="B22" s="83"/>
    </row>
    <row r="23" spans="1:2" s="38" customFormat="1" ht="21" customHeight="1">
      <c r="A23" s="58"/>
      <c r="B23" s="83"/>
    </row>
    <row r="24" spans="1:2" s="38" customFormat="1" ht="21" customHeight="1">
      <c r="A24" s="66" t="s">
        <v>1416</v>
      </c>
      <c r="B24" s="53">
        <f>SUM(B25:B28)</f>
        <v>0</v>
      </c>
    </row>
    <row r="25" spans="1:2" s="40" customFormat="1" ht="21" customHeight="1">
      <c r="A25" s="62" t="s">
        <v>1417</v>
      </c>
      <c r="B25" s="56"/>
    </row>
    <row r="26" spans="1:2" s="38" customFormat="1" ht="21" customHeight="1">
      <c r="A26" s="62" t="s">
        <v>1418</v>
      </c>
      <c r="B26" s="56"/>
    </row>
    <row r="27" spans="1:2" s="38" customFormat="1" ht="21" customHeight="1">
      <c r="A27" s="57" t="s">
        <v>1419</v>
      </c>
      <c r="B27" s="56"/>
    </row>
    <row r="28" spans="1:2" s="38" customFormat="1" ht="21" customHeight="1">
      <c r="A28" s="57" t="s">
        <v>1420</v>
      </c>
      <c r="B28" s="56"/>
    </row>
    <row r="29" spans="1:2" s="41" customFormat="1" ht="21" customHeight="1">
      <c r="A29" s="66" t="s">
        <v>1421</v>
      </c>
      <c r="B29" s="53">
        <f>SUM(B30:B32)</f>
        <v>0</v>
      </c>
    </row>
    <row r="30" spans="1:2" s="42" customFormat="1" ht="21" customHeight="1">
      <c r="A30" s="57" t="s">
        <v>1422</v>
      </c>
      <c r="B30" s="56"/>
    </row>
    <row r="31" spans="1:2" s="42" customFormat="1" ht="21" customHeight="1">
      <c r="A31" s="57" t="s">
        <v>1423</v>
      </c>
      <c r="B31" s="56"/>
    </row>
    <row r="32" spans="1:2" s="42" customFormat="1" ht="21" customHeight="1">
      <c r="A32" s="57" t="s">
        <v>1424</v>
      </c>
      <c r="B32" s="56"/>
    </row>
    <row r="33" spans="1:2" s="42" customFormat="1" ht="21" customHeight="1">
      <c r="A33" s="57"/>
      <c r="B33" s="56"/>
    </row>
    <row r="34" spans="1:2" s="40" customFormat="1" ht="21" customHeight="1">
      <c r="A34" s="66" t="s">
        <v>1425</v>
      </c>
      <c r="B34" s="53">
        <f>SUM(B35:B38)</f>
        <v>0</v>
      </c>
    </row>
    <row r="35" spans="1:2" s="38" customFormat="1" ht="21" customHeight="1">
      <c r="A35" s="72" t="s">
        <v>1426</v>
      </c>
      <c r="B35" s="56"/>
    </row>
    <row r="36" spans="1:2" s="38" customFormat="1" ht="21" customHeight="1">
      <c r="A36" s="72" t="s">
        <v>1427</v>
      </c>
      <c r="B36" s="56"/>
    </row>
    <row r="37" spans="1:2" s="38" customFormat="1" ht="21" customHeight="1">
      <c r="A37" s="72" t="s">
        <v>1428</v>
      </c>
      <c r="B37" s="56"/>
    </row>
    <row r="38" spans="1:2" s="40" customFormat="1" ht="21" customHeight="1">
      <c r="A38" s="58" t="s">
        <v>1429</v>
      </c>
      <c r="B38" s="56"/>
    </row>
    <row r="39" spans="1:2" s="40" customFormat="1" ht="21" customHeight="1">
      <c r="A39" s="66" t="s">
        <v>1430</v>
      </c>
      <c r="B39" s="53">
        <f>SUM(B40:B43)</f>
        <v>0</v>
      </c>
    </row>
    <row r="40" spans="1:2" s="38" customFormat="1" ht="21" customHeight="1">
      <c r="A40" s="72" t="s">
        <v>1431</v>
      </c>
      <c r="B40" s="56"/>
    </row>
    <row r="41" spans="1:2" s="38" customFormat="1" ht="21" customHeight="1">
      <c r="A41" s="72" t="s">
        <v>1432</v>
      </c>
      <c r="B41" s="56"/>
    </row>
    <row r="42" spans="1:2" s="40" customFormat="1" ht="21" customHeight="1">
      <c r="A42" s="58" t="s">
        <v>1433</v>
      </c>
      <c r="B42" s="56"/>
    </row>
    <row r="43" spans="1:2" s="38" customFormat="1" ht="21" customHeight="1">
      <c r="A43" s="58" t="s">
        <v>1434</v>
      </c>
      <c r="B43" s="56">
        <v>0</v>
      </c>
    </row>
    <row r="44" spans="1:2" s="38" customFormat="1" ht="21" customHeight="1">
      <c r="A44" s="75" t="s">
        <v>1435</v>
      </c>
      <c r="B44" s="53">
        <f>SUM(B45:B49)</f>
        <v>0</v>
      </c>
    </row>
    <row r="45" spans="1:2" s="38" customFormat="1" ht="21" customHeight="1">
      <c r="A45" s="62" t="s">
        <v>1435</v>
      </c>
      <c r="B45" s="56"/>
    </row>
    <row r="46" spans="1:2" s="38" customFormat="1" ht="21" customHeight="1">
      <c r="A46" s="76" t="s">
        <v>1436</v>
      </c>
      <c r="B46" s="56"/>
    </row>
    <row r="47" spans="1:2" s="38" customFormat="1" ht="21" customHeight="1">
      <c r="A47" s="76" t="s">
        <v>1437</v>
      </c>
      <c r="B47" s="56"/>
    </row>
    <row r="48" spans="1:2" s="38" customFormat="1" ht="21" customHeight="1">
      <c r="A48" s="76" t="s">
        <v>1438</v>
      </c>
      <c r="B48" s="56">
        <v>0</v>
      </c>
    </row>
    <row r="49" spans="1:2" s="38" customFormat="1" ht="21" customHeight="1">
      <c r="A49" s="76" t="s">
        <v>1439</v>
      </c>
      <c r="B49" s="56">
        <v>0</v>
      </c>
    </row>
    <row r="50" spans="1:2" s="38" customFormat="1" ht="21" customHeight="1">
      <c r="A50" s="62"/>
      <c r="B50" s="56">
        <v>0</v>
      </c>
    </row>
    <row r="51" spans="1:2" s="38" customFormat="1" ht="21" customHeight="1">
      <c r="A51" s="77" t="s">
        <v>1440</v>
      </c>
      <c r="B51" s="53">
        <f>SUM(B5,B12,B17,B24,B29,B34,B39,B44)</f>
        <v>0</v>
      </c>
    </row>
    <row r="52" spans="1:2" s="40" customFormat="1" ht="21" customHeight="1">
      <c r="A52" s="84" t="s">
        <v>1441</v>
      </c>
      <c r="B52" s="56"/>
    </row>
    <row r="53" spans="1:2" s="38" customFormat="1" ht="21" customHeight="1">
      <c r="A53" s="85"/>
      <c r="B53" s="56">
        <v>0</v>
      </c>
    </row>
    <row r="54" spans="1:2" s="38" customFormat="1" ht="21" customHeight="1">
      <c r="A54" s="78" t="s">
        <v>100</v>
      </c>
      <c r="B54" s="53">
        <f>SUM(B51:B52)</f>
        <v>0</v>
      </c>
    </row>
    <row r="55" spans="1:2" ht="19.5" customHeight="1">
      <c r="A55" s="35" t="s">
        <v>1442</v>
      </c>
      <c r="B55" s="35"/>
    </row>
  </sheetData>
  <sheetProtection/>
  <mergeCells count="2">
    <mergeCell ref="A2:B2"/>
    <mergeCell ref="A55:B55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P57"/>
  <sheetViews>
    <sheetView zoomScale="115" zoomScaleNormal="115" zoomScaleSheetLayoutView="100" workbookViewId="0" topLeftCell="A1">
      <selection activeCell="A1" sqref="A1"/>
    </sheetView>
  </sheetViews>
  <sheetFormatPr defaultColWidth="9.00390625" defaultRowHeight="19.5" customHeight="1"/>
  <cols>
    <col min="1" max="1" width="40.75390625" style="38" customWidth="1"/>
    <col min="2" max="2" width="17.375" style="43" customWidth="1"/>
    <col min="3" max="16384" width="9.00390625" style="38" customWidth="1"/>
  </cols>
  <sheetData>
    <row r="1" spans="1:250" s="37" customFormat="1" ht="21" customHeight="1">
      <c r="A1" s="44" t="s">
        <v>1443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</row>
    <row r="2" spans="1:2" s="38" customFormat="1" ht="33" customHeight="1">
      <c r="A2" s="46" t="s">
        <v>1444</v>
      </c>
      <c r="B2" s="47"/>
    </row>
    <row r="3" spans="1:2" s="39" customFormat="1" ht="19.5" customHeight="1">
      <c r="A3" s="48"/>
      <c r="B3" s="49" t="s">
        <v>17</v>
      </c>
    </row>
    <row r="4" spans="1:250" s="37" customFormat="1" ht="21" customHeight="1">
      <c r="A4" s="50" t="s">
        <v>1396</v>
      </c>
      <c r="B4" s="51" t="s">
        <v>1445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</row>
    <row r="5" spans="1:2" s="38" customFormat="1" ht="22.5" customHeight="1">
      <c r="A5" s="52" t="s">
        <v>1446</v>
      </c>
      <c r="B5" s="53">
        <f>SUM(B6:B9)</f>
        <v>0</v>
      </c>
    </row>
    <row r="6" spans="1:2" s="39" customFormat="1" ht="19.5" customHeight="1">
      <c r="A6" s="54" t="s">
        <v>1447</v>
      </c>
      <c r="B6" s="55"/>
    </row>
    <row r="7" spans="1:2" s="39" customFormat="1" ht="21" customHeight="1">
      <c r="A7" s="54" t="s">
        <v>1448</v>
      </c>
      <c r="B7" s="56"/>
    </row>
    <row r="8" spans="1:2" s="40" customFormat="1" ht="21" customHeight="1">
      <c r="A8" s="54" t="s">
        <v>1449</v>
      </c>
      <c r="B8" s="55"/>
    </row>
    <row r="9" spans="1:2" s="38" customFormat="1" ht="21" customHeight="1">
      <c r="A9" s="57" t="s">
        <v>1450</v>
      </c>
      <c r="B9" s="56"/>
    </row>
    <row r="10" spans="1:2" s="38" customFormat="1" ht="21" customHeight="1">
      <c r="A10" s="58"/>
      <c r="B10" s="59"/>
    </row>
    <row r="11" spans="1:2" s="38" customFormat="1" ht="21" customHeight="1">
      <c r="A11" s="58"/>
      <c r="B11" s="59"/>
    </row>
    <row r="12" spans="1:2" s="38" customFormat="1" ht="21" customHeight="1">
      <c r="A12" s="52" t="s">
        <v>1451</v>
      </c>
      <c r="B12" s="60">
        <f>SUM(B13:B14)</f>
        <v>0</v>
      </c>
    </row>
    <row r="13" spans="1:2" s="38" customFormat="1" ht="21" customHeight="1">
      <c r="A13" s="58" t="s">
        <v>1452</v>
      </c>
      <c r="B13" s="59"/>
    </row>
    <row r="14" spans="1:2" s="38" customFormat="1" ht="21" customHeight="1">
      <c r="A14" s="54" t="s">
        <v>1453</v>
      </c>
      <c r="B14" s="59"/>
    </row>
    <row r="15" spans="1:2" s="40" customFormat="1" ht="21" customHeight="1">
      <c r="A15" s="58"/>
      <c r="B15" s="59"/>
    </row>
    <row r="16" spans="1:2" s="38" customFormat="1" ht="21" customHeight="1">
      <c r="A16" s="58"/>
      <c r="B16" s="59">
        <v>0</v>
      </c>
    </row>
    <row r="17" spans="1:2" s="38" customFormat="1" ht="21" customHeight="1">
      <c r="A17" s="61" t="s">
        <v>1454</v>
      </c>
      <c r="B17" s="53">
        <f>SUM(B18:B23)</f>
        <v>0</v>
      </c>
    </row>
    <row r="18" spans="1:2" s="38" customFormat="1" ht="21" customHeight="1">
      <c r="A18" s="54" t="s">
        <v>1455</v>
      </c>
      <c r="B18" s="56"/>
    </row>
    <row r="19" spans="1:2" s="38" customFormat="1" ht="21" customHeight="1">
      <c r="A19" s="62" t="s">
        <v>1456</v>
      </c>
      <c r="B19" s="55"/>
    </row>
    <row r="20" spans="1:2" s="38" customFormat="1" ht="21" customHeight="1">
      <c r="A20" s="54" t="s">
        <v>1449</v>
      </c>
      <c r="B20" s="55"/>
    </row>
    <row r="21" spans="1:2" s="38" customFormat="1" ht="21" customHeight="1">
      <c r="A21" s="62" t="s">
        <v>1457</v>
      </c>
      <c r="B21" s="55"/>
    </row>
    <row r="22" spans="1:2" s="38" customFormat="1" ht="21" customHeight="1">
      <c r="A22" s="57" t="s">
        <v>1458</v>
      </c>
      <c r="B22" s="56"/>
    </row>
    <row r="23" spans="1:2" s="38" customFormat="1" ht="21" customHeight="1">
      <c r="A23" s="63" t="s">
        <v>1459</v>
      </c>
      <c r="B23" s="55"/>
    </row>
    <row r="24" spans="1:2" s="38" customFormat="1" ht="21" customHeight="1">
      <c r="A24" s="61" t="s">
        <v>1460</v>
      </c>
      <c r="B24" s="53">
        <f>SUM(B25:B27)</f>
        <v>0</v>
      </c>
    </row>
    <row r="25" spans="1:2" s="38" customFormat="1" ht="21" customHeight="1">
      <c r="A25" s="54" t="s">
        <v>1461</v>
      </c>
      <c r="B25" s="56"/>
    </row>
    <row r="26" spans="1:2" s="38" customFormat="1" ht="21" customHeight="1">
      <c r="A26" s="54" t="s">
        <v>1462</v>
      </c>
      <c r="B26" s="56"/>
    </row>
    <row r="27" spans="1:2" s="38" customFormat="1" ht="21" customHeight="1">
      <c r="A27" s="64" t="s">
        <v>1463</v>
      </c>
      <c r="B27" s="56"/>
    </row>
    <row r="28" spans="1:2" s="40" customFormat="1" ht="21" customHeight="1">
      <c r="A28" s="58"/>
      <c r="B28" s="65">
        <v>0</v>
      </c>
    </row>
    <row r="29" spans="1:2" s="38" customFormat="1" ht="21" customHeight="1">
      <c r="A29" s="66" t="s">
        <v>1464</v>
      </c>
      <c r="B29" s="67">
        <f>SUM(B30:B31)</f>
        <v>0</v>
      </c>
    </row>
    <row r="30" spans="1:2" s="38" customFormat="1" ht="21" customHeight="1">
      <c r="A30" s="57" t="s">
        <v>1465</v>
      </c>
      <c r="B30" s="65"/>
    </row>
    <row r="31" spans="1:2" s="38" customFormat="1" ht="21" customHeight="1">
      <c r="A31" s="57" t="s">
        <v>1466</v>
      </c>
      <c r="B31" s="65"/>
    </row>
    <row r="32" spans="1:2" s="41" customFormat="1" ht="21" customHeight="1">
      <c r="A32" s="58"/>
      <c r="B32" s="65"/>
    </row>
    <row r="33" spans="1:2" s="42" customFormat="1" ht="21" customHeight="1">
      <c r="A33" s="58"/>
      <c r="B33" s="65">
        <v>0</v>
      </c>
    </row>
    <row r="34" spans="1:2" s="42" customFormat="1" ht="21" customHeight="1">
      <c r="A34" s="68" t="s">
        <v>1467</v>
      </c>
      <c r="B34" s="53">
        <f>SUM(B35:B38)</f>
        <v>0</v>
      </c>
    </row>
    <row r="35" spans="1:2" s="42" customFormat="1" ht="21" customHeight="1">
      <c r="A35" s="69" t="s">
        <v>1468</v>
      </c>
      <c r="B35" s="56"/>
    </row>
    <row r="36" spans="1:2" s="42" customFormat="1" ht="21" customHeight="1">
      <c r="A36" s="69" t="s">
        <v>1469</v>
      </c>
      <c r="B36" s="56"/>
    </row>
    <row r="37" spans="1:2" s="40" customFormat="1" ht="21" customHeight="1">
      <c r="A37" s="69" t="s">
        <v>1470</v>
      </c>
      <c r="B37" s="56"/>
    </row>
    <row r="38" spans="1:2" s="38" customFormat="1" ht="21" customHeight="1">
      <c r="A38" s="63" t="s">
        <v>1471</v>
      </c>
      <c r="B38" s="70"/>
    </row>
    <row r="39" spans="1:2" s="38" customFormat="1" ht="21" customHeight="1">
      <c r="A39" s="71" t="s">
        <v>1472</v>
      </c>
      <c r="B39" s="60">
        <f>SUM(B40:B42)</f>
        <v>0</v>
      </c>
    </row>
    <row r="40" spans="1:2" s="38" customFormat="1" ht="21" customHeight="1">
      <c r="A40" s="72" t="s">
        <v>1473</v>
      </c>
      <c r="B40" s="73"/>
    </row>
    <row r="41" spans="1:2" s="40" customFormat="1" ht="21" customHeight="1">
      <c r="A41" s="72" t="s">
        <v>1474</v>
      </c>
      <c r="B41" s="56">
        <v>0</v>
      </c>
    </row>
    <row r="42" spans="1:2" s="40" customFormat="1" ht="21" customHeight="1">
      <c r="A42" s="58" t="s">
        <v>1475</v>
      </c>
      <c r="B42" s="59">
        <v>0</v>
      </c>
    </row>
    <row r="43" spans="1:2" s="38" customFormat="1" ht="21" customHeight="1">
      <c r="A43" s="74"/>
      <c r="B43" s="60">
        <v>0</v>
      </c>
    </row>
    <row r="44" spans="1:2" s="38" customFormat="1" ht="21" customHeight="1">
      <c r="A44" s="75" t="s">
        <v>1476</v>
      </c>
      <c r="B44" s="53">
        <f>SUM(B45:B46)</f>
        <v>0</v>
      </c>
    </row>
    <row r="45" spans="1:2" s="40" customFormat="1" ht="21" customHeight="1">
      <c r="A45" s="62" t="s">
        <v>1477</v>
      </c>
      <c r="B45" s="56"/>
    </row>
    <row r="46" spans="1:2" s="38" customFormat="1" ht="21" customHeight="1">
      <c r="A46" s="76" t="s">
        <v>1478</v>
      </c>
      <c r="B46" s="56">
        <v>0</v>
      </c>
    </row>
    <row r="47" spans="1:2" s="38" customFormat="1" ht="21" customHeight="1">
      <c r="A47" s="69"/>
      <c r="B47" s="56">
        <v>0</v>
      </c>
    </row>
    <row r="48" spans="1:2" s="38" customFormat="1" ht="21" customHeight="1">
      <c r="A48" s="69"/>
      <c r="B48" s="56">
        <v>0</v>
      </c>
    </row>
    <row r="49" spans="1:2" s="38" customFormat="1" ht="21" customHeight="1">
      <c r="A49" s="69"/>
      <c r="B49" s="56">
        <v>0</v>
      </c>
    </row>
    <row r="50" spans="1:2" s="38" customFormat="1" ht="21" customHeight="1">
      <c r="A50" s="69"/>
      <c r="B50" s="56">
        <v>0</v>
      </c>
    </row>
    <row r="51" spans="1:2" s="38" customFormat="1" ht="21" customHeight="1">
      <c r="A51" s="77" t="s">
        <v>1479</v>
      </c>
      <c r="B51" s="53">
        <f>SUM(B5,B12,B17,B24,B29,B34,B39,B44)</f>
        <v>0</v>
      </c>
    </row>
    <row r="52" spans="1:2" s="38" customFormat="1" ht="21" customHeight="1">
      <c r="A52" s="72" t="s">
        <v>1480</v>
      </c>
      <c r="B52" s="56"/>
    </row>
    <row r="53" spans="1:2" s="38" customFormat="1" ht="21" customHeight="1">
      <c r="A53" s="58"/>
      <c r="B53" s="59">
        <v>0</v>
      </c>
    </row>
    <row r="54" spans="1:2" s="38" customFormat="1" ht="21" customHeight="1">
      <c r="A54" s="78" t="s">
        <v>101</v>
      </c>
      <c r="B54" s="53">
        <f>SUM(B51:B52)</f>
        <v>0</v>
      </c>
    </row>
    <row r="55" spans="1:2" s="40" customFormat="1" ht="21" customHeight="1">
      <c r="A55" s="35" t="s">
        <v>1481</v>
      </c>
      <c r="B55" s="35"/>
    </row>
    <row r="56" s="38" customFormat="1" ht="21" customHeight="1">
      <c r="B56" s="43"/>
    </row>
    <row r="57" s="38" customFormat="1" ht="21" customHeight="1">
      <c r="B57" s="43"/>
    </row>
  </sheetData>
  <sheetProtection/>
  <mergeCells count="2">
    <mergeCell ref="A2:B2"/>
    <mergeCell ref="A55:B5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A1" sqref="A1"/>
    </sheetView>
  </sheetViews>
  <sheetFormatPr defaultColWidth="9.00390625" defaultRowHeight="21" customHeight="1"/>
  <cols>
    <col min="1" max="1" width="36.875" style="2" customWidth="1"/>
    <col min="2" max="2" width="11.50390625" style="2" customWidth="1"/>
    <col min="3" max="3" width="9.00390625" style="2" customWidth="1"/>
    <col min="4" max="4" width="9.625" style="2" customWidth="1"/>
    <col min="5" max="5" width="9.00390625" style="2" customWidth="1"/>
    <col min="6" max="6" width="12.00390625" style="2" customWidth="1"/>
    <col min="7" max="16384" width="9.00390625" style="2" customWidth="1"/>
  </cols>
  <sheetData>
    <row r="1" s="2" customFormat="1" ht="21" customHeight="1">
      <c r="A1" s="1" t="s">
        <v>1482</v>
      </c>
    </row>
    <row r="2" spans="1:2" s="2" customFormat="1" ht="27.75" customHeight="1">
      <c r="A2" s="31" t="s">
        <v>1483</v>
      </c>
      <c r="B2" s="31"/>
    </row>
    <row r="3" spans="1:2" s="2" customFormat="1" ht="21" customHeight="1">
      <c r="A3" s="36"/>
      <c r="B3" s="32" t="s">
        <v>17</v>
      </c>
    </row>
    <row r="4" spans="1:2" s="2" customFormat="1" ht="36" customHeight="1">
      <c r="A4" s="5" t="s">
        <v>1484</v>
      </c>
      <c r="B4" s="6" t="s">
        <v>1397</v>
      </c>
    </row>
    <row r="5" spans="1:6" s="29" customFormat="1" ht="21" customHeight="1">
      <c r="A5" s="7" t="s">
        <v>1485</v>
      </c>
      <c r="B5" s="8">
        <f>SUM(B6:B20)</f>
        <v>0</v>
      </c>
      <c r="D5" s="33"/>
      <c r="F5" s="34"/>
    </row>
    <row r="6" spans="1:2" s="2" customFormat="1" ht="21" customHeight="1">
      <c r="A6" s="11" t="s">
        <v>1486</v>
      </c>
      <c r="B6" s="12"/>
    </row>
    <row r="7" spans="1:2" s="2" customFormat="1" ht="21" customHeight="1">
      <c r="A7" s="11" t="s">
        <v>1487</v>
      </c>
      <c r="B7" s="12"/>
    </row>
    <row r="8" spans="1:2" s="2" customFormat="1" ht="21" customHeight="1">
      <c r="A8" s="11" t="s">
        <v>1488</v>
      </c>
      <c r="B8" s="12">
        <v>0</v>
      </c>
    </row>
    <row r="9" spans="1:2" s="2" customFormat="1" ht="21" customHeight="1">
      <c r="A9" s="11" t="s">
        <v>1489</v>
      </c>
      <c r="B9" s="12"/>
    </row>
    <row r="10" spans="1:2" s="2" customFormat="1" ht="21" customHeight="1">
      <c r="A10" s="11" t="s">
        <v>1490</v>
      </c>
      <c r="B10" s="12"/>
    </row>
    <row r="11" spans="1:2" s="2" customFormat="1" ht="21" customHeight="1">
      <c r="A11" s="11" t="s">
        <v>1491</v>
      </c>
      <c r="B11" s="12"/>
    </row>
    <row r="12" spans="1:2" s="2" customFormat="1" ht="21" customHeight="1">
      <c r="A12" s="11" t="s">
        <v>1492</v>
      </c>
      <c r="B12" s="12"/>
    </row>
    <row r="13" spans="1:2" s="2" customFormat="1" ht="21" customHeight="1">
      <c r="A13" s="11" t="s">
        <v>1493</v>
      </c>
      <c r="B13" s="12"/>
    </row>
    <row r="14" spans="1:2" s="2" customFormat="1" ht="21" customHeight="1">
      <c r="A14" s="11" t="s">
        <v>1494</v>
      </c>
      <c r="B14" s="12"/>
    </row>
    <row r="15" spans="1:2" s="2" customFormat="1" ht="21" customHeight="1">
      <c r="A15" s="11" t="s">
        <v>1495</v>
      </c>
      <c r="B15" s="12"/>
    </row>
    <row r="16" spans="1:2" s="2" customFormat="1" ht="21" customHeight="1">
      <c r="A16" s="11" t="s">
        <v>1496</v>
      </c>
      <c r="B16" s="12"/>
    </row>
    <row r="17" spans="1:2" s="2" customFormat="1" ht="21" customHeight="1">
      <c r="A17" s="11" t="s">
        <v>1497</v>
      </c>
      <c r="B17" s="12"/>
    </row>
    <row r="18" spans="1:2" s="2" customFormat="1" ht="21" customHeight="1">
      <c r="A18" s="11" t="s">
        <v>1498</v>
      </c>
      <c r="B18" s="12"/>
    </row>
    <row r="19" spans="1:2" s="2" customFormat="1" ht="21" customHeight="1">
      <c r="A19" s="11" t="s">
        <v>1499</v>
      </c>
      <c r="B19" s="12"/>
    </row>
    <row r="20" spans="1:2" s="2" customFormat="1" ht="21" customHeight="1">
      <c r="A20" s="16" t="s">
        <v>1500</v>
      </c>
      <c r="B20" s="12"/>
    </row>
    <row r="21" spans="1:6" s="29" customFormat="1" ht="21" customHeight="1">
      <c r="A21" s="7" t="s">
        <v>1501</v>
      </c>
      <c r="B21" s="8">
        <f>SUM(B22:B23)</f>
        <v>0</v>
      </c>
      <c r="D21" s="33"/>
      <c r="F21" s="34"/>
    </row>
    <row r="22" spans="1:2" s="2" customFormat="1" ht="21" customHeight="1">
      <c r="A22" s="11" t="s">
        <v>1502</v>
      </c>
      <c r="B22" s="12"/>
    </row>
    <row r="23" spans="1:2" s="2" customFormat="1" ht="21" customHeight="1">
      <c r="A23" s="11" t="s">
        <v>1503</v>
      </c>
      <c r="B23" s="12"/>
    </row>
    <row r="24" spans="1:2" s="29" customFormat="1" ht="21" customHeight="1">
      <c r="A24" s="7" t="s">
        <v>1504</v>
      </c>
      <c r="B24" s="8"/>
    </row>
    <row r="25" spans="1:2" s="2" customFormat="1" ht="35.25" customHeight="1">
      <c r="A25" s="16" t="s">
        <v>1505</v>
      </c>
      <c r="B25" s="12"/>
    </row>
    <row r="26" spans="1:2" s="2" customFormat="1" ht="21" customHeight="1">
      <c r="A26" s="20"/>
      <c r="B26" s="21"/>
    </row>
    <row r="27" spans="1:2" s="30" customFormat="1" ht="21" customHeight="1">
      <c r="A27" s="24" t="s">
        <v>1440</v>
      </c>
      <c r="B27" s="25">
        <f>SUM(B5,B21,B24)</f>
        <v>0</v>
      </c>
    </row>
    <row r="28" ht="21" customHeight="1">
      <c r="A28" s="2" t="s">
        <v>1506</v>
      </c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A1" sqref="A1"/>
    </sheetView>
  </sheetViews>
  <sheetFormatPr defaultColWidth="9.00390625" defaultRowHeight="21" customHeight="1"/>
  <cols>
    <col min="1" max="1" width="38.625" style="2" customWidth="1"/>
    <col min="2" max="2" width="12.25390625" style="2" customWidth="1"/>
    <col min="3" max="3" width="9.00390625" style="2" customWidth="1"/>
    <col min="4" max="4" width="9.625" style="2" customWidth="1"/>
    <col min="5" max="5" width="9.00390625" style="2" customWidth="1"/>
    <col min="6" max="6" width="12.00390625" style="2" customWidth="1"/>
    <col min="7" max="16384" width="9.00390625" style="2" customWidth="1"/>
  </cols>
  <sheetData>
    <row r="1" s="2" customFormat="1" ht="21" customHeight="1">
      <c r="A1" s="1" t="s">
        <v>1507</v>
      </c>
    </row>
    <row r="2" spans="1:2" s="2" customFormat="1" ht="27.75" customHeight="1">
      <c r="A2" s="31" t="s">
        <v>1508</v>
      </c>
      <c r="B2" s="31"/>
    </row>
    <row r="3" s="2" customFormat="1" ht="21" customHeight="1">
      <c r="B3" s="32" t="s">
        <v>17</v>
      </c>
    </row>
    <row r="4" spans="1:2" s="2" customFormat="1" ht="36" customHeight="1">
      <c r="A4" s="5" t="s">
        <v>1484</v>
      </c>
      <c r="B4" s="6" t="s">
        <v>1445</v>
      </c>
    </row>
    <row r="5" spans="1:6" s="29" customFormat="1" ht="21" customHeight="1">
      <c r="A5" s="9" t="s">
        <v>1509</v>
      </c>
      <c r="B5" s="10">
        <v>0</v>
      </c>
      <c r="D5" s="33"/>
      <c r="F5" s="34"/>
    </row>
    <row r="6" spans="1:2" s="2" customFormat="1" ht="21" customHeight="1">
      <c r="A6" s="13" t="s">
        <v>1510</v>
      </c>
      <c r="B6" s="14">
        <v>0</v>
      </c>
    </row>
    <row r="7" spans="1:2" s="2" customFormat="1" ht="21" customHeight="1">
      <c r="A7" s="13" t="s">
        <v>1511</v>
      </c>
      <c r="B7" s="15">
        <v>0</v>
      </c>
    </row>
    <row r="8" spans="1:2" s="2" customFormat="1" ht="21" customHeight="1">
      <c r="A8" s="13" t="s">
        <v>1512</v>
      </c>
      <c r="B8" s="15"/>
    </row>
    <row r="9" spans="1:2" s="2" customFormat="1" ht="21" customHeight="1">
      <c r="A9" s="13" t="s">
        <v>1513</v>
      </c>
      <c r="B9" s="15"/>
    </row>
    <row r="10" spans="1:2" s="2" customFormat="1" ht="21" customHeight="1">
      <c r="A10" s="13" t="s">
        <v>1514</v>
      </c>
      <c r="B10" s="15"/>
    </row>
    <row r="11" spans="1:2" s="2" customFormat="1" ht="21" customHeight="1">
      <c r="A11" s="9" t="s">
        <v>1515</v>
      </c>
      <c r="B11" s="10">
        <f>SUM(B12:B18)</f>
        <v>0</v>
      </c>
    </row>
    <row r="12" spans="1:2" s="2" customFormat="1" ht="21" customHeight="1">
      <c r="A12" s="13" t="s">
        <v>1516</v>
      </c>
      <c r="B12" s="15"/>
    </row>
    <row r="13" spans="1:2" s="2" customFormat="1" ht="21" customHeight="1">
      <c r="A13" s="13" t="s">
        <v>1517</v>
      </c>
      <c r="B13" s="15"/>
    </row>
    <row r="14" spans="1:2" s="2" customFormat="1" ht="21" customHeight="1">
      <c r="A14" s="13" t="s">
        <v>1518</v>
      </c>
      <c r="B14" s="15"/>
    </row>
    <row r="15" spans="1:2" s="2" customFormat="1" ht="21" customHeight="1">
      <c r="A15" s="13" t="s">
        <v>1519</v>
      </c>
      <c r="B15" s="15"/>
    </row>
    <row r="16" spans="1:2" s="2" customFormat="1" ht="21" customHeight="1">
      <c r="A16" s="13" t="s">
        <v>1520</v>
      </c>
      <c r="B16" s="15"/>
    </row>
    <row r="17" spans="1:2" s="2" customFormat="1" ht="21" customHeight="1">
      <c r="A17" s="13" t="s">
        <v>1521</v>
      </c>
      <c r="B17" s="15"/>
    </row>
    <row r="18" spans="1:2" s="2" customFormat="1" ht="21" customHeight="1">
      <c r="A18" s="13" t="s">
        <v>1522</v>
      </c>
      <c r="B18" s="15"/>
    </row>
    <row r="19" spans="1:2" s="2" customFormat="1" ht="21" customHeight="1">
      <c r="A19" s="9" t="s">
        <v>1523</v>
      </c>
      <c r="B19" s="10"/>
    </row>
    <row r="20" spans="1:2" s="2" customFormat="1" ht="21" customHeight="1">
      <c r="A20" s="13" t="s">
        <v>1523</v>
      </c>
      <c r="B20" s="17"/>
    </row>
    <row r="21" spans="1:6" s="29" customFormat="1" ht="21" customHeight="1">
      <c r="A21" s="18"/>
      <c r="B21" s="19"/>
      <c r="D21" s="33"/>
      <c r="F21" s="34"/>
    </row>
    <row r="22" spans="1:2" s="2" customFormat="1" ht="21" customHeight="1">
      <c r="A22" s="13"/>
      <c r="B22" s="17"/>
    </row>
    <row r="23" spans="1:2" s="2" customFormat="1" ht="21" customHeight="1">
      <c r="A23" s="13"/>
      <c r="B23" s="17"/>
    </row>
    <row r="24" spans="1:2" s="29" customFormat="1" ht="21" customHeight="1">
      <c r="A24" s="13"/>
      <c r="B24" s="17"/>
    </row>
    <row r="25" spans="1:2" s="2" customFormat="1" ht="35.25" customHeight="1">
      <c r="A25" s="13"/>
      <c r="B25" s="17"/>
    </row>
    <row r="26" spans="1:2" s="2" customFormat="1" ht="21" customHeight="1">
      <c r="A26" s="22"/>
      <c r="B26" s="23"/>
    </row>
    <row r="27" spans="1:2" s="30" customFormat="1" ht="21" customHeight="1">
      <c r="A27" s="26" t="s">
        <v>1479</v>
      </c>
      <c r="B27" s="27">
        <f>SUM(B5,B11,B19)</f>
        <v>0</v>
      </c>
    </row>
    <row r="28" spans="1:2" ht="21" customHeight="1">
      <c r="A28" s="35" t="s">
        <v>1524</v>
      </c>
      <c r="B28" s="35"/>
    </row>
  </sheetData>
  <sheetProtection/>
  <mergeCells count="2">
    <mergeCell ref="A2:B2"/>
    <mergeCell ref="A28:B28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0"/>
  <sheetViews>
    <sheetView zoomScale="85" zoomScaleNormal="85" zoomScaleSheetLayoutView="100" workbookViewId="0" topLeftCell="A1">
      <selection activeCell="E23" sqref="E23"/>
    </sheetView>
  </sheetViews>
  <sheetFormatPr defaultColWidth="9.00390625" defaultRowHeight="14.25"/>
  <cols>
    <col min="1" max="1" width="41.50390625" style="0" customWidth="1"/>
    <col min="2" max="2" width="13.875" style="0" customWidth="1"/>
    <col min="3" max="3" width="41.50390625" style="0" customWidth="1"/>
    <col min="4" max="4" width="13.875" style="0" customWidth="1"/>
  </cols>
  <sheetData>
    <row r="1" spans="1:2" ht="14.25">
      <c r="A1" s="1" t="s">
        <v>1525</v>
      </c>
      <c r="B1" s="2"/>
    </row>
    <row r="2" spans="1:4" ht="20.25">
      <c r="A2" s="3" t="s">
        <v>1526</v>
      </c>
      <c r="B2" s="3"/>
      <c r="C2" s="3"/>
      <c r="D2" s="3"/>
    </row>
    <row r="3" spans="1:4" ht="14.25">
      <c r="A3" s="4" t="s">
        <v>17</v>
      </c>
      <c r="B3" s="4"/>
      <c r="C3" s="4"/>
      <c r="D3" s="4"/>
    </row>
    <row r="4" spans="1:4" ht="14.25">
      <c r="A4" s="5" t="s">
        <v>1484</v>
      </c>
      <c r="B4" s="6" t="s">
        <v>1397</v>
      </c>
      <c r="C4" s="5" t="s">
        <v>1484</v>
      </c>
      <c r="D4" s="6" t="s">
        <v>1445</v>
      </c>
    </row>
    <row r="5" spans="1:4" ht="21" customHeight="1">
      <c r="A5" s="7" t="s">
        <v>1485</v>
      </c>
      <c r="B5" s="8">
        <f>SUM(B6:B20)</f>
        <v>0</v>
      </c>
      <c r="C5" s="9" t="s">
        <v>1509</v>
      </c>
      <c r="D5" s="10">
        <v>0</v>
      </c>
    </row>
    <row r="6" spans="1:4" ht="21" customHeight="1">
      <c r="A6" s="11" t="s">
        <v>1486</v>
      </c>
      <c r="B6" s="12"/>
      <c r="C6" s="13" t="s">
        <v>1510</v>
      </c>
      <c r="D6" s="14">
        <v>0</v>
      </c>
    </row>
    <row r="7" spans="1:4" ht="21" customHeight="1">
      <c r="A7" s="11" t="s">
        <v>1487</v>
      </c>
      <c r="B7" s="12"/>
      <c r="C7" s="13" t="s">
        <v>1511</v>
      </c>
      <c r="D7" s="15">
        <v>0</v>
      </c>
    </row>
    <row r="8" spans="1:4" ht="21" customHeight="1">
      <c r="A8" s="11" t="s">
        <v>1488</v>
      </c>
      <c r="B8" s="12">
        <v>0</v>
      </c>
      <c r="C8" s="13" t="s">
        <v>1512</v>
      </c>
      <c r="D8" s="15"/>
    </row>
    <row r="9" spans="1:4" ht="21" customHeight="1">
      <c r="A9" s="11" t="s">
        <v>1489</v>
      </c>
      <c r="B9" s="12"/>
      <c r="C9" s="13" t="s">
        <v>1513</v>
      </c>
      <c r="D9" s="15"/>
    </row>
    <row r="10" spans="1:4" ht="21" customHeight="1">
      <c r="A10" s="11" t="s">
        <v>1490</v>
      </c>
      <c r="B10" s="12"/>
      <c r="C10" s="13" t="s">
        <v>1514</v>
      </c>
      <c r="D10" s="15"/>
    </row>
    <row r="11" spans="1:4" ht="21" customHeight="1">
      <c r="A11" s="11" t="s">
        <v>1491</v>
      </c>
      <c r="B11" s="12"/>
      <c r="C11" s="9" t="s">
        <v>1515</v>
      </c>
      <c r="D11" s="10">
        <f>SUM(D12:D18)</f>
        <v>0</v>
      </c>
    </row>
    <row r="12" spans="1:4" ht="21" customHeight="1">
      <c r="A12" s="11" t="s">
        <v>1492</v>
      </c>
      <c r="B12" s="12"/>
      <c r="C12" s="13" t="s">
        <v>1516</v>
      </c>
      <c r="D12" s="15"/>
    </row>
    <row r="13" spans="1:4" ht="21" customHeight="1">
      <c r="A13" s="11" t="s">
        <v>1493</v>
      </c>
      <c r="B13" s="12"/>
      <c r="C13" s="13" t="s">
        <v>1517</v>
      </c>
      <c r="D13" s="15"/>
    </row>
    <row r="14" spans="1:4" ht="21" customHeight="1">
      <c r="A14" s="11" t="s">
        <v>1494</v>
      </c>
      <c r="B14" s="12"/>
      <c r="C14" s="13" t="s">
        <v>1518</v>
      </c>
      <c r="D14" s="15"/>
    </row>
    <row r="15" spans="1:4" ht="21" customHeight="1">
      <c r="A15" s="11" t="s">
        <v>1495</v>
      </c>
      <c r="B15" s="12"/>
      <c r="C15" s="13" t="s">
        <v>1519</v>
      </c>
      <c r="D15" s="15"/>
    </row>
    <row r="16" spans="1:4" ht="21" customHeight="1">
      <c r="A16" s="11" t="s">
        <v>1496</v>
      </c>
      <c r="B16" s="12"/>
      <c r="C16" s="13" t="s">
        <v>1520</v>
      </c>
      <c r="D16" s="15"/>
    </row>
    <row r="17" spans="1:4" ht="21" customHeight="1">
      <c r="A17" s="11" t="s">
        <v>1497</v>
      </c>
      <c r="B17" s="12"/>
      <c r="C17" s="13" t="s">
        <v>1521</v>
      </c>
      <c r="D17" s="15"/>
    </row>
    <row r="18" spans="1:4" ht="21" customHeight="1">
      <c r="A18" s="11" t="s">
        <v>1498</v>
      </c>
      <c r="B18" s="12"/>
      <c r="C18" s="13" t="s">
        <v>1522</v>
      </c>
      <c r="D18" s="15"/>
    </row>
    <row r="19" spans="1:4" ht="21" customHeight="1">
      <c r="A19" s="11" t="s">
        <v>1499</v>
      </c>
      <c r="B19" s="12"/>
      <c r="C19" s="9" t="s">
        <v>1523</v>
      </c>
      <c r="D19" s="10"/>
    </row>
    <row r="20" spans="1:4" ht="21" customHeight="1">
      <c r="A20" s="16" t="s">
        <v>1500</v>
      </c>
      <c r="B20" s="12"/>
      <c r="C20" s="13" t="s">
        <v>1523</v>
      </c>
      <c r="D20" s="17"/>
    </row>
    <row r="21" spans="1:4" ht="21" customHeight="1">
      <c r="A21" s="7" t="s">
        <v>1501</v>
      </c>
      <c r="B21" s="8">
        <f>SUM(B22:B23)</f>
        <v>0</v>
      </c>
      <c r="C21" s="18"/>
      <c r="D21" s="19"/>
    </row>
    <row r="22" spans="1:4" ht="21" customHeight="1">
      <c r="A22" s="11" t="s">
        <v>1502</v>
      </c>
      <c r="B22" s="12"/>
      <c r="C22" s="13"/>
      <c r="D22" s="17"/>
    </row>
    <row r="23" spans="1:4" ht="21" customHeight="1">
      <c r="A23" s="11" t="s">
        <v>1503</v>
      </c>
      <c r="B23" s="12"/>
      <c r="C23" s="13"/>
      <c r="D23" s="17"/>
    </row>
    <row r="24" spans="1:4" ht="21" customHeight="1">
      <c r="A24" s="7" t="s">
        <v>1504</v>
      </c>
      <c r="B24" s="8"/>
      <c r="C24" s="13"/>
      <c r="D24" s="17"/>
    </row>
    <row r="25" spans="1:4" ht="21" customHeight="1">
      <c r="A25" s="16" t="s">
        <v>1505</v>
      </c>
      <c r="B25" s="12"/>
      <c r="C25" s="13"/>
      <c r="D25" s="17"/>
    </row>
    <row r="26" spans="1:4" ht="21" customHeight="1">
      <c r="A26" s="20"/>
      <c r="B26" s="21"/>
      <c r="C26" s="22"/>
      <c r="D26" s="23"/>
    </row>
    <row r="27" spans="1:4" ht="21" customHeight="1">
      <c r="A27" s="24" t="s">
        <v>1440</v>
      </c>
      <c r="B27" s="25">
        <f>SUM(B5,B21,B24)</f>
        <v>0</v>
      </c>
      <c r="C27" s="26" t="s">
        <v>1479</v>
      </c>
      <c r="D27" s="27">
        <f>SUM(D5,D11,D19)</f>
        <v>0</v>
      </c>
    </row>
    <row r="29" spans="1:4" ht="14.25">
      <c r="A29" s="28" t="s">
        <v>1527</v>
      </c>
      <c r="B29" s="28"/>
      <c r="C29" s="28"/>
      <c r="D29" s="28"/>
    </row>
    <row r="30" spans="1:4" ht="14.25">
      <c r="A30" s="28"/>
      <c r="B30" s="28"/>
      <c r="C30" s="28"/>
      <c r="D30" s="28"/>
    </row>
  </sheetData>
  <sheetProtection/>
  <mergeCells count="3">
    <mergeCell ref="A2:D2"/>
    <mergeCell ref="A3:D3"/>
    <mergeCell ref="A29:D3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showGridLines="0" showZeros="0" tabSelected="1" zoomScale="93" zoomScaleNormal="93" workbookViewId="0" topLeftCell="A1">
      <pane ySplit="5" topLeftCell="A6" activePane="bottomLeft" state="frozen"/>
      <selection pane="bottomLeft" activeCell="F21" sqref="F21"/>
    </sheetView>
  </sheetViews>
  <sheetFormatPr defaultColWidth="9.00390625" defaultRowHeight="14.25"/>
  <cols>
    <col min="1" max="1" width="43.625" style="86" customWidth="1"/>
    <col min="2" max="2" width="20.50390625" style="129" customWidth="1"/>
    <col min="3" max="3" width="16.625" style="129" customWidth="1"/>
    <col min="4" max="4" width="43.625" style="86" customWidth="1"/>
    <col min="5" max="5" width="19.50390625" style="129" customWidth="1"/>
    <col min="6" max="6" width="16.625" style="129" customWidth="1"/>
    <col min="7" max="16384" width="9.00390625" style="86" customWidth="1"/>
  </cols>
  <sheetData>
    <row r="1" spans="1:6" s="86" customFormat="1" ht="18" customHeight="1">
      <c r="A1" s="87" t="s">
        <v>15</v>
      </c>
      <c r="B1" s="130"/>
      <c r="C1" s="129"/>
      <c r="E1" s="129"/>
      <c r="F1" s="129"/>
    </row>
    <row r="2" spans="1:6" s="87" customFormat="1" ht="20.25">
      <c r="A2" s="88" t="s">
        <v>16</v>
      </c>
      <c r="B2" s="88"/>
      <c r="C2" s="88"/>
      <c r="D2" s="88"/>
      <c r="E2" s="88"/>
      <c r="F2" s="88"/>
    </row>
    <row r="3" spans="1:6" s="86" customFormat="1" ht="20.25" customHeight="1">
      <c r="A3" s="87"/>
      <c r="B3" s="130"/>
      <c r="C3" s="129"/>
      <c r="E3" s="129"/>
      <c r="F3" s="131" t="s">
        <v>17</v>
      </c>
    </row>
    <row r="4" spans="1:6" s="86" customFormat="1" ht="31.5" customHeight="1">
      <c r="A4" s="132" t="s">
        <v>18</v>
      </c>
      <c r="B4" s="133"/>
      <c r="C4" s="134"/>
      <c r="D4" s="132" t="s">
        <v>19</v>
      </c>
      <c r="E4" s="133"/>
      <c r="F4" s="134"/>
    </row>
    <row r="5" spans="1:6" s="86" customFormat="1" ht="21.75" customHeight="1">
      <c r="A5" s="93" t="s">
        <v>20</v>
      </c>
      <c r="B5" s="135" t="s">
        <v>21</v>
      </c>
      <c r="C5" s="136" t="s">
        <v>22</v>
      </c>
      <c r="D5" s="93" t="s">
        <v>23</v>
      </c>
      <c r="E5" s="135" t="s">
        <v>21</v>
      </c>
      <c r="F5" s="136" t="s">
        <v>22</v>
      </c>
    </row>
    <row r="6" spans="1:6" s="86" customFormat="1" ht="19.5" customHeight="1">
      <c r="A6" s="137" t="s">
        <v>24</v>
      </c>
      <c r="B6" s="138">
        <f>SUM('[4]表一'!B33)</f>
        <v>265586</v>
      </c>
      <c r="C6" s="138">
        <f>SUM('[4]表一'!C33)</f>
        <v>281521</v>
      </c>
      <c r="D6" s="137" t="s">
        <v>25</v>
      </c>
      <c r="E6" s="138">
        <f>SUM('[4]表二'!B1314)</f>
        <v>250373</v>
      </c>
      <c r="F6" s="138">
        <f>SUM('[4]表二'!C1314)</f>
        <v>207693</v>
      </c>
    </row>
    <row r="7" spans="1:6" s="86" customFormat="1" ht="19.5" customHeight="1">
      <c r="A7" s="139" t="s">
        <v>26</v>
      </c>
      <c r="B7" s="140">
        <f>SUM(B8,B60,B61,B66:B68)</f>
        <v>100692</v>
      </c>
      <c r="C7" s="140">
        <f>SUM(C8,C60,C61,C66:C68)</f>
        <v>52508</v>
      </c>
      <c r="D7" s="139" t="s">
        <v>27</v>
      </c>
      <c r="E7" s="140">
        <f>SUM(E8,E60,E64:E67)</f>
        <v>115905</v>
      </c>
      <c r="F7" s="140">
        <f>SUM(F8,F60,F64:F67)</f>
        <v>126336</v>
      </c>
    </row>
    <row r="8" spans="1:6" s="86" customFormat="1" ht="19.5" customHeight="1">
      <c r="A8" s="141" t="s">
        <v>28</v>
      </c>
      <c r="B8" s="142">
        <f>SUM(B9,B16,B37,)</f>
        <v>82261</v>
      </c>
      <c r="C8" s="142">
        <f>SUM(C9,C16,C37,)</f>
        <v>49444</v>
      </c>
      <c r="D8" s="141" t="s">
        <v>29</v>
      </c>
      <c r="E8" s="142">
        <f>SUM(E9:E10)</f>
        <v>106505</v>
      </c>
      <c r="F8" s="142">
        <f>SUM(F9:F10)</f>
        <v>120000</v>
      </c>
    </row>
    <row r="9" spans="1:6" s="86" customFormat="1" ht="19.5" customHeight="1">
      <c r="A9" s="141" t="s">
        <v>30</v>
      </c>
      <c r="B9" s="138">
        <f>SUM(B10:B15)</f>
        <v>17362</v>
      </c>
      <c r="C9" s="138">
        <f>SUM(C10:C15)</f>
        <v>16946</v>
      </c>
      <c r="D9" s="141" t="s">
        <v>31</v>
      </c>
      <c r="E9" s="143">
        <v>20133</v>
      </c>
      <c r="F9" s="116">
        <v>20133</v>
      </c>
    </row>
    <row r="10" spans="1:6" s="86" customFormat="1" ht="19.5" customHeight="1">
      <c r="A10" s="101" t="s">
        <v>32</v>
      </c>
      <c r="B10" s="143">
        <v>2912</v>
      </c>
      <c r="C10" s="116">
        <v>2912</v>
      </c>
      <c r="D10" s="141" t="s">
        <v>33</v>
      </c>
      <c r="E10" s="144">
        <v>86372</v>
      </c>
      <c r="F10" s="116">
        <v>99867</v>
      </c>
    </row>
    <row r="11" spans="1:6" s="86" customFormat="1" ht="19.5" customHeight="1">
      <c r="A11" s="101" t="s">
        <v>34</v>
      </c>
      <c r="B11" s="143">
        <v>113</v>
      </c>
      <c r="C11" s="116">
        <v>113</v>
      </c>
      <c r="D11" s="141"/>
      <c r="E11" s="143"/>
      <c r="F11" s="116"/>
    </row>
    <row r="12" spans="1:6" s="86" customFormat="1" ht="19.5" customHeight="1">
      <c r="A12" s="101" t="s">
        <v>35</v>
      </c>
      <c r="B12" s="143">
        <v>2062</v>
      </c>
      <c r="C12" s="116">
        <v>2062</v>
      </c>
      <c r="D12" s="141" t="s">
        <v>36</v>
      </c>
      <c r="E12" s="143"/>
      <c r="F12" s="116"/>
    </row>
    <row r="13" spans="1:6" s="86" customFormat="1" ht="19.5" customHeight="1">
      <c r="A13" s="101" t="s">
        <v>37</v>
      </c>
      <c r="B13" s="143">
        <v>3723</v>
      </c>
      <c r="C13" s="116">
        <v>3723</v>
      </c>
      <c r="D13" s="141"/>
      <c r="E13" s="143"/>
      <c r="F13" s="116"/>
    </row>
    <row r="14" spans="1:6" s="86" customFormat="1" ht="19.5" customHeight="1">
      <c r="A14" s="101" t="s">
        <v>38</v>
      </c>
      <c r="B14" s="143">
        <v>8552</v>
      </c>
      <c r="C14" s="116">
        <v>8136</v>
      </c>
      <c r="D14" s="141" t="s">
        <v>36</v>
      </c>
      <c r="E14" s="143"/>
      <c r="F14" s="116"/>
    </row>
    <row r="15" spans="1:6" s="86" customFormat="1" ht="19.5" customHeight="1">
      <c r="A15" s="101" t="s">
        <v>39</v>
      </c>
      <c r="B15" s="143"/>
      <c r="C15" s="116"/>
      <c r="D15" s="141" t="s">
        <v>36</v>
      </c>
      <c r="E15" s="143"/>
      <c r="F15" s="116"/>
    </row>
    <row r="16" spans="1:6" s="86" customFormat="1" ht="19.5" customHeight="1">
      <c r="A16" s="101" t="s">
        <v>40</v>
      </c>
      <c r="B16" s="138">
        <f>SUM(B17:B36)</f>
        <v>28388</v>
      </c>
      <c r="C16" s="138">
        <f>SUM(C17:C36)</f>
        <v>19325</v>
      </c>
      <c r="D16" s="141" t="s">
        <v>36</v>
      </c>
      <c r="E16" s="143"/>
      <c r="F16" s="116"/>
    </row>
    <row r="17" spans="1:6" s="86" customFormat="1" ht="19.5" customHeight="1">
      <c r="A17" s="101" t="s">
        <v>41</v>
      </c>
      <c r="B17" s="143"/>
      <c r="C17" s="116"/>
      <c r="D17" s="141" t="s">
        <v>36</v>
      </c>
      <c r="E17" s="143"/>
      <c r="F17" s="116"/>
    </row>
    <row r="18" spans="1:6" s="86" customFormat="1" ht="19.5" customHeight="1">
      <c r="A18" s="145" t="s">
        <v>42</v>
      </c>
      <c r="B18" s="143">
        <v>9189</v>
      </c>
      <c r="C18" s="116">
        <v>3147</v>
      </c>
      <c r="D18" s="141" t="s">
        <v>36</v>
      </c>
      <c r="E18" s="143"/>
      <c r="F18" s="116"/>
    </row>
    <row r="19" spans="1:6" s="86" customFormat="1" ht="19.5" customHeight="1">
      <c r="A19" s="113" t="s">
        <v>43</v>
      </c>
      <c r="B19" s="146">
        <v>581</v>
      </c>
      <c r="C19" s="116"/>
      <c r="D19" s="141" t="s">
        <v>36</v>
      </c>
      <c r="E19" s="143"/>
      <c r="F19" s="116"/>
    </row>
    <row r="20" spans="1:6" s="86" customFormat="1" ht="19.5" customHeight="1">
      <c r="A20" s="113" t="s">
        <v>44</v>
      </c>
      <c r="B20" s="146">
        <v>3319</v>
      </c>
      <c r="C20" s="116">
        <v>2927</v>
      </c>
      <c r="D20" s="141" t="s">
        <v>36</v>
      </c>
      <c r="E20" s="143"/>
      <c r="F20" s="116"/>
    </row>
    <row r="21" spans="1:6" s="86" customFormat="1" ht="19.5" customHeight="1">
      <c r="A21" s="113" t="s">
        <v>45</v>
      </c>
      <c r="B21" s="146"/>
      <c r="C21" s="116"/>
      <c r="D21" s="141" t="s">
        <v>36</v>
      </c>
      <c r="E21" s="143"/>
      <c r="F21" s="116"/>
    </row>
    <row r="22" spans="1:6" s="86" customFormat="1" ht="19.5" customHeight="1">
      <c r="A22" s="113" t="s">
        <v>46</v>
      </c>
      <c r="B22" s="146"/>
      <c r="C22" s="116"/>
      <c r="D22" s="141" t="s">
        <v>36</v>
      </c>
      <c r="E22" s="143"/>
      <c r="F22" s="116"/>
    </row>
    <row r="23" spans="1:6" s="86" customFormat="1" ht="19.5" customHeight="1">
      <c r="A23" s="113" t="s">
        <v>47</v>
      </c>
      <c r="B23" s="146">
        <v>43</v>
      </c>
      <c r="C23" s="116"/>
      <c r="D23" s="141" t="s">
        <v>36</v>
      </c>
      <c r="E23" s="143"/>
      <c r="F23" s="116"/>
    </row>
    <row r="24" spans="1:6" s="86" customFormat="1" ht="19.5" customHeight="1">
      <c r="A24" s="113" t="s">
        <v>48</v>
      </c>
      <c r="B24" s="146">
        <v>473</v>
      </c>
      <c r="C24" s="116">
        <v>434</v>
      </c>
      <c r="D24" s="141" t="s">
        <v>36</v>
      </c>
      <c r="E24" s="143"/>
      <c r="F24" s="116"/>
    </row>
    <row r="25" spans="1:6" s="86" customFormat="1" ht="19.5" customHeight="1">
      <c r="A25" s="113" t="s">
        <v>49</v>
      </c>
      <c r="B25" s="146">
        <v>3391</v>
      </c>
      <c r="C25" s="116">
        <v>2783</v>
      </c>
      <c r="D25" s="141" t="s">
        <v>36</v>
      </c>
      <c r="E25" s="143"/>
      <c r="F25" s="116"/>
    </row>
    <row r="26" spans="1:6" s="86" customFormat="1" ht="19.5" customHeight="1">
      <c r="A26" s="113" t="s">
        <v>50</v>
      </c>
      <c r="B26" s="146">
        <v>252</v>
      </c>
      <c r="C26" s="116">
        <v>589</v>
      </c>
      <c r="D26" s="141" t="s">
        <v>36</v>
      </c>
      <c r="E26" s="143"/>
      <c r="F26" s="116"/>
    </row>
    <row r="27" spans="1:6" s="86" customFormat="1" ht="19.5" customHeight="1">
      <c r="A27" s="145" t="s">
        <v>51</v>
      </c>
      <c r="B27" s="143">
        <v>2049</v>
      </c>
      <c r="C27" s="116"/>
      <c r="D27" s="141" t="s">
        <v>36</v>
      </c>
      <c r="E27" s="143" t="s">
        <v>52</v>
      </c>
      <c r="F27" s="116"/>
    </row>
    <row r="28" spans="1:6" s="86" customFormat="1" ht="19.5" customHeight="1">
      <c r="A28" s="113" t="s">
        <v>53</v>
      </c>
      <c r="B28" s="146"/>
      <c r="C28" s="116">
        <v>437</v>
      </c>
      <c r="D28" s="113" t="s">
        <v>36</v>
      </c>
      <c r="E28" s="146"/>
      <c r="F28" s="147"/>
    </row>
    <row r="29" spans="1:6" s="86" customFormat="1" ht="19.5" customHeight="1">
      <c r="A29" s="113" t="s">
        <v>54</v>
      </c>
      <c r="B29" s="146"/>
      <c r="C29" s="116"/>
      <c r="D29" s="113" t="s">
        <v>36</v>
      </c>
      <c r="E29" s="146"/>
      <c r="F29" s="116"/>
    </row>
    <row r="30" spans="1:6" s="86" customFormat="1" ht="19.5" customHeight="1">
      <c r="A30" s="113" t="s">
        <v>55</v>
      </c>
      <c r="B30" s="146"/>
      <c r="C30" s="116"/>
      <c r="D30" s="113" t="s">
        <v>36</v>
      </c>
      <c r="E30" s="146"/>
      <c r="F30" s="116"/>
    </row>
    <row r="31" spans="1:6" s="86" customFormat="1" ht="19.5" customHeight="1">
      <c r="A31" s="113" t="s">
        <v>56</v>
      </c>
      <c r="B31" s="146">
        <v>3329</v>
      </c>
      <c r="C31" s="116"/>
      <c r="D31" s="145" t="s">
        <v>36</v>
      </c>
      <c r="E31" s="143"/>
      <c r="F31" s="116"/>
    </row>
    <row r="32" spans="1:6" s="86" customFormat="1" ht="19.5" customHeight="1">
      <c r="A32" s="113" t="s">
        <v>57</v>
      </c>
      <c r="B32" s="146"/>
      <c r="C32" s="116"/>
      <c r="D32" s="113" t="s">
        <v>36</v>
      </c>
      <c r="E32" s="146"/>
      <c r="F32" s="116"/>
    </row>
    <row r="33" spans="1:6" s="86" customFormat="1" ht="19.5" customHeight="1">
      <c r="A33" s="113" t="s">
        <v>58</v>
      </c>
      <c r="B33" s="146">
        <v>5762</v>
      </c>
      <c r="C33" s="116">
        <v>5762</v>
      </c>
      <c r="D33" s="113" t="s">
        <v>36</v>
      </c>
      <c r="E33" s="146"/>
      <c r="F33" s="116"/>
    </row>
    <row r="34" spans="1:6" s="86" customFormat="1" ht="19.5" customHeight="1">
      <c r="A34" s="113" t="s">
        <v>59</v>
      </c>
      <c r="B34" s="146"/>
      <c r="C34" s="116"/>
      <c r="D34" s="113" t="s">
        <v>36</v>
      </c>
      <c r="E34" s="146"/>
      <c r="F34" s="116"/>
    </row>
    <row r="35" spans="1:6" s="86" customFormat="1" ht="19.5" customHeight="1">
      <c r="A35" s="113" t="s">
        <v>60</v>
      </c>
      <c r="B35" s="146"/>
      <c r="C35" s="116"/>
      <c r="D35" s="113" t="s">
        <v>36</v>
      </c>
      <c r="E35" s="146"/>
      <c r="F35" s="116"/>
    </row>
    <row r="36" spans="1:6" s="86" customFormat="1" ht="19.5" customHeight="1">
      <c r="A36" s="113" t="s">
        <v>61</v>
      </c>
      <c r="B36" s="146"/>
      <c r="C36" s="116">
        <v>3246</v>
      </c>
      <c r="D36" s="113" t="s">
        <v>36</v>
      </c>
      <c r="E36" s="146"/>
      <c r="F36" s="116"/>
    </row>
    <row r="37" spans="1:6" s="86" customFormat="1" ht="19.5" customHeight="1">
      <c r="A37" s="113" t="s">
        <v>62</v>
      </c>
      <c r="B37" s="138">
        <f>SUM(B38:B57)</f>
        <v>36511</v>
      </c>
      <c r="C37" s="138">
        <f>SUM(C38:C57)</f>
        <v>13173</v>
      </c>
      <c r="D37" s="113" t="s">
        <v>36</v>
      </c>
      <c r="E37" s="146"/>
      <c r="F37" s="116"/>
    </row>
    <row r="38" spans="1:6" s="86" customFormat="1" ht="19.5" customHeight="1">
      <c r="A38" s="113" t="s">
        <v>63</v>
      </c>
      <c r="B38" s="146">
        <v>197</v>
      </c>
      <c r="C38" s="116"/>
      <c r="D38" s="113" t="s">
        <v>36</v>
      </c>
      <c r="E38" s="146"/>
      <c r="F38" s="116"/>
    </row>
    <row r="39" spans="1:6" s="86" customFormat="1" ht="19.5" customHeight="1">
      <c r="A39" s="113" t="s">
        <v>64</v>
      </c>
      <c r="B39" s="146"/>
      <c r="C39" s="116"/>
      <c r="D39" s="113" t="s">
        <v>36</v>
      </c>
      <c r="E39" s="146"/>
      <c r="F39" s="116"/>
    </row>
    <row r="40" spans="1:6" s="86" customFormat="1" ht="19.5" customHeight="1">
      <c r="A40" s="113" t="s">
        <v>65</v>
      </c>
      <c r="B40" s="146"/>
      <c r="C40" s="116"/>
      <c r="D40" s="141" t="s">
        <v>36</v>
      </c>
      <c r="E40" s="143"/>
      <c r="F40" s="116"/>
    </row>
    <row r="41" spans="1:6" s="86" customFormat="1" ht="19.5" customHeight="1">
      <c r="A41" s="113" t="s">
        <v>66</v>
      </c>
      <c r="B41" s="146">
        <v>1296</v>
      </c>
      <c r="C41" s="116"/>
      <c r="D41" s="141" t="s">
        <v>36</v>
      </c>
      <c r="E41" s="143"/>
      <c r="F41" s="116"/>
    </row>
    <row r="42" spans="1:6" s="86" customFormat="1" ht="19.5" customHeight="1">
      <c r="A42" s="113" t="s">
        <v>67</v>
      </c>
      <c r="B42" s="146">
        <v>7524</v>
      </c>
      <c r="C42" s="116">
        <v>5837</v>
      </c>
      <c r="D42" s="141" t="s">
        <v>36</v>
      </c>
      <c r="E42" s="143"/>
      <c r="F42" s="116"/>
    </row>
    <row r="43" spans="1:6" s="86" customFormat="1" ht="19.5" customHeight="1">
      <c r="A43" s="113" t="s">
        <v>68</v>
      </c>
      <c r="B43" s="146">
        <v>3221</v>
      </c>
      <c r="C43" s="116"/>
      <c r="D43" s="141" t="s">
        <v>36</v>
      </c>
      <c r="E43" s="143"/>
      <c r="F43" s="116"/>
    </row>
    <row r="44" spans="1:6" s="86" customFormat="1" ht="19.5" customHeight="1">
      <c r="A44" s="113" t="s">
        <v>69</v>
      </c>
      <c r="B44" s="146">
        <v>576</v>
      </c>
      <c r="C44" s="116">
        <v>123</v>
      </c>
      <c r="D44" s="141" t="s">
        <v>36</v>
      </c>
      <c r="E44" s="143"/>
      <c r="F44" s="116"/>
    </row>
    <row r="45" spans="1:6" s="86" customFormat="1" ht="19.5" customHeight="1">
      <c r="A45" s="113" t="s">
        <v>70</v>
      </c>
      <c r="B45" s="146">
        <v>5318</v>
      </c>
      <c r="C45" s="116">
        <v>721</v>
      </c>
      <c r="D45" s="141" t="s">
        <v>36</v>
      </c>
      <c r="E45" s="143"/>
      <c r="F45" s="116"/>
    </row>
    <row r="46" spans="1:6" s="86" customFormat="1" ht="19.5" customHeight="1">
      <c r="A46" s="113" t="s">
        <v>71</v>
      </c>
      <c r="B46" s="146">
        <v>5522</v>
      </c>
      <c r="C46" s="116">
        <v>25</v>
      </c>
      <c r="D46" s="141" t="s">
        <v>36</v>
      </c>
      <c r="E46" s="143"/>
      <c r="F46" s="116"/>
    </row>
    <row r="47" spans="1:6" s="86" customFormat="1" ht="19.5" customHeight="1">
      <c r="A47" s="113" t="s">
        <v>72</v>
      </c>
      <c r="B47" s="146">
        <v>1137</v>
      </c>
      <c r="C47" s="116"/>
      <c r="D47" s="141" t="s">
        <v>36</v>
      </c>
      <c r="E47" s="143"/>
      <c r="F47" s="116"/>
    </row>
    <row r="48" spans="1:6" s="86" customFormat="1" ht="19.5" customHeight="1">
      <c r="A48" s="113" t="s">
        <v>73</v>
      </c>
      <c r="B48" s="146">
        <v>4132</v>
      </c>
      <c r="C48" s="116"/>
      <c r="D48" s="141" t="s">
        <v>36</v>
      </c>
      <c r="E48" s="143"/>
      <c r="F48" s="116"/>
    </row>
    <row r="49" spans="1:6" s="86" customFormat="1" ht="19.5" customHeight="1">
      <c r="A49" s="113" t="s">
        <v>74</v>
      </c>
      <c r="B49" s="146">
        <v>983</v>
      </c>
      <c r="C49" s="116">
        <v>71</v>
      </c>
      <c r="D49" s="141" t="s">
        <v>36</v>
      </c>
      <c r="E49" s="143"/>
      <c r="F49" s="116"/>
    </row>
    <row r="50" spans="1:6" s="86" customFormat="1" ht="19.5" customHeight="1">
      <c r="A50" s="113" t="s">
        <v>75</v>
      </c>
      <c r="B50" s="146">
        <v>10</v>
      </c>
      <c r="C50" s="116"/>
      <c r="D50" s="141" t="s">
        <v>36</v>
      </c>
      <c r="E50" s="143"/>
      <c r="F50" s="116"/>
    </row>
    <row r="51" spans="1:6" s="86" customFormat="1" ht="19.5" customHeight="1">
      <c r="A51" s="113" t="s">
        <v>76</v>
      </c>
      <c r="B51" s="146">
        <v>4104</v>
      </c>
      <c r="C51" s="116"/>
      <c r="D51" s="141" t="s">
        <v>36</v>
      </c>
      <c r="E51" s="143"/>
      <c r="F51" s="116"/>
    </row>
    <row r="52" spans="1:6" s="86" customFormat="1" ht="19.5" customHeight="1">
      <c r="A52" s="113" t="s">
        <v>77</v>
      </c>
      <c r="B52" s="146">
        <v>140</v>
      </c>
      <c r="C52" s="116"/>
      <c r="D52" s="141" t="s">
        <v>36</v>
      </c>
      <c r="E52" s="143"/>
      <c r="F52" s="116"/>
    </row>
    <row r="53" spans="1:6" s="86" customFormat="1" ht="19.5" customHeight="1">
      <c r="A53" s="113" t="s">
        <v>78</v>
      </c>
      <c r="B53" s="146"/>
      <c r="C53" s="116"/>
      <c r="D53" s="141" t="s">
        <v>36</v>
      </c>
      <c r="E53" s="143"/>
      <c r="F53" s="116"/>
    </row>
    <row r="54" spans="1:6" s="86" customFormat="1" ht="19.5" customHeight="1">
      <c r="A54" s="113" t="s">
        <v>79</v>
      </c>
      <c r="B54" s="146"/>
      <c r="C54" s="116"/>
      <c r="D54" s="113" t="s">
        <v>36</v>
      </c>
      <c r="E54" s="146"/>
      <c r="F54" s="116"/>
    </row>
    <row r="55" spans="1:6" s="86" customFormat="1" ht="19.5" customHeight="1">
      <c r="A55" s="113" t="s">
        <v>80</v>
      </c>
      <c r="B55" s="146">
        <v>2351</v>
      </c>
      <c r="C55" s="116">
        <v>6396</v>
      </c>
      <c r="D55" s="113" t="s">
        <v>36</v>
      </c>
      <c r="E55" s="146"/>
      <c r="F55" s="116"/>
    </row>
    <row r="56" spans="1:6" s="86" customFormat="1" ht="19.5" customHeight="1">
      <c r="A56" s="113" t="s">
        <v>81</v>
      </c>
      <c r="B56" s="146"/>
      <c r="C56" s="116"/>
      <c r="D56" s="113" t="s">
        <v>36</v>
      </c>
      <c r="E56" s="146"/>
      <c r="F56" s="116"/>
    </row>
    <row r="57" spans="1:6" s="86" customFormat="1" ht="19.5" customHeight="1">
      <c r="A57" s="119" t="s">
        <v>82</v>
      </c>
      <c r="B57" s="147"/>
      <c r="C57" s="116"/>
      <c r="D57" s="113" t="s">
        <v>36</v>
      </c>
      <c r="E57" s="146"/>
      <c r="F57" s="116"/>
    </row>
    <row r="58" spans="1:6" s="86" customFormat="1" ht="19.5" customHeight="1">
      <c r="A58" s="119"/>
      <c r="B58" s="147"/>
      <c r="C58" s="116"/>
      <c r="D58" s="113" t="s">
        <v>36</v>
      </c>
      <c r="E58" s="146"/>
      <c r="F58" s="116"/>
    </row>
    <row r="59" spans="1:6" s="86" customFormat="1" ht="19.5" customHeight="1">
      <c r="A59" s="119"/>
      <c r="B59" s="147"/>
      <c r="C59" s="116"/>
      <c r="D59" s="113" t="s">
        <v>36</v>
      </c>
      <c r="E59" s="146"/>
      <c r="F59" s="116"/>
    </row>
    <row r="60" spans="1:6" s="86" customFormat="1" ht="19.5" customHeight="1">
      <c r="A60" s="101" t="s">
        <v>83</v>
      </c>
      <c r="B60" s="143">
        <v>4148</v>
      </c>
      <c r="C60" s="116">
        <v>3064</v>
      </c>
      <c r="D60" s="141" t="s">
        <v>84</v>
      </c>
      <c r="E60" s="138">
        <f>SUM(E61:E63)</f>
        <v>6336</v>
      </c>
      <c r="F60" s="138">
        <f>SUM(F61:F63)</f>
        <v>6336</v>
      </c>
    </row>
    <row r="61" spans="1:6" s="86" customFormat="1" ht="19.5" customHeight="1">
      <c r="A61" s="101" t="s">
        <v>85</v>
      </c>
      <c r="B61" s="138">
        <f>SUM(B62:B65)</f>
        <v>14283</v>
      </c>
      <c r="C61" s="138">
        <f>SUM(C62:C65)</f>
        <v>0</v>
      </c>
      <c r="D61" s="101" t="s">
        <v>86</v>
      </c>
      <c r="E61" s="143"/>
      <c r="F61" s="116"/>
    </row>
    <row r="62" spans="1:6" s="86" customFormat="1" ht="19.5" customHeight="1">
      <c r="A62" s="101" t="s">
        <v>87</v>
      </c>
      <c r="B62" s="143">
        <v>1283</v>
      </c>
      <c r="C62" s="116"/>
      <c r="D62" s="101" t="s">
        <v>88</v>
      </c>
      <c r="E62" s="143"/>
      <c r="F62" s="116"/>
    </row>
    <row r="63" spans="1:6" s="86" customFormat="1" ht="19.5" customHeight="1">
      <c r="A63" s="101" t="s">
        <v>89</v>
      </c>
      <c r="B63" s="143">
        <v>13000</v>
      </c>
      <c r="C63" s="116"/>
      <c r="D63" s="101" t="s">
        <v>90</v>
      </c>
      <c r="E63" s="143">
        <v>6336</v>
      </c>
      <c r="F63" s="116">
        <v>6336</v>
      </c>
    </row>
    <row r="64" spans="1:6" s="86" customFormat="1" ht="19.5" customHeight="1">
      <c r="A64" s="101" t="s">
        <v>91</v>
      </c>
      <c r="B64" s="143"/>
      <c r="C64" s="116"/>
      <c r="D64" s="141" t="s">
        <v>92</v>
      </c>
      <c r="E64" s="143">
        <v>3064</v>
      </c>
      <c r="F64" s="116"/>
    </row>
    <row r="65" spans="1:6" s="86" customFormat="1" ht="19.5" customHeight="1">
      <c r="A65" s="101" t="s">
        <v>93</v>
      </c>
      <c r="B65" s="143"/>
      <c r="C65" s="116"/>
      <c r="D65" s="148" t="s">
        <v>94</v>
      </c>
      <c r="E65" s="149"/>
      <c r="F65" s="150"/>
    </row>
    <row r="66" spans="1:6" s="128" customFormat="1" ht="19.5" customHeight="1">
      <c r="A66" s="148" t="s">
        <v>95</v>
      </c>
      <c r="B66" s="149"/>
      <c r="C66" s="150"/>
      <c r="D66" s="148" t="s">
        <v>96</v>
      </c>
      <c r="E66" s="149"/>
      <c r="F66" s="150"/>
    </row>
    <row r="67" spans="1:6" s="86" customFormat="1" ht="19.5" customHeight="1">
      <c r="A67" s="101" t="s">
        <v>97</v>
      </c>
      <c r="B67" s="143"/>
      <c r="C67" s="116"/>
      <c r="D67" s="101" t="s">
        <v>98</v>
      </c>
      <c r="E67" s="143"/>
      <c r="F67" s="116"/>
    </row>
    <row r="68" spans="1:6" s="86" customFormat="1" ht="19.5" customHeight="1">
      <c r="A68" s="101" t="s">
        <v>99</v>
      </c>
      <c r="B68" s="143"/>
      <c r="C68" s="116"/>
      <c r="D68" s="141" t="s">
        <v>36</v>
      </c>
      <c r="E68" s="143"/>
      <c r="F68" s="116"/>
    </row>
    <row r="69" spans="1:6" s="86" customFormat="1" ht="19.5" customHeight="1">
      <c r="A69" s="101" t="s">
        <v>36</v>
      </c>
      <c r="B69" s="143"/>
      <c r="C69" s="116"/>
      <c r="D69" s="101" t="s">
        <v>36</v>
      </c>
      <c r="E69" s="143"/>
      <c r="F69" s="116"/>
    </row>
    <row r="70" spans="1:6" s="86" customFormat="1" ht="19.5" customHeight="1">
      <c r="A70" s="101"/>
      <c r="B70" s="143"/>
      <c r="C70" s="116"/>
      <c r="D70" s="101"/>
      <c r="E70" s="143"/>
      <c r="F70" s="116"/>
    </row>
    <row r="71" spans="1:6" s="86" customFormat="1" ht="19.5" customHeight="1">
      <c r="A71" s="101"/>
      <c r="B71" s="143"/>
      <c r="C71" s="116"/>
      <c r="D71" s="101"/>
      <c r="E71" s="143"/>
      <c r="F71" s="116"/>
    </row>
    <row r="72" spans="1:6" s="86" customFormat="1" ht="19.5" customHeight="1">
      <c r="A72" s="101"/>
      <c r="B72" s="143"/>
      <c r="C72" s="116"/>
      <c r="D72" s="101"/>
      <c r="E72" s="143"/>
      <c r="F72" s="116"/>
    </row>
    <row r="73" spans="1:6" s="86" customFormat="1" ht="19.5" customHeight="1">
      <c r="A73" s="101"/>
      <c r="B73" s="143"/>
      <c r="C73" s="116"/>
      <c r="D73" s="101" t="s">
        <v>36</v>
      </c>
      <c r="E73" s="143"/>
      <c r="F73" s="116"/>
    </row>
    <row r="74" spans="1:6" s="86" customFormat="1" ht="19.5" customHeight="1">
      <c r="A74" s="101"/>
      <c r="B74" s="143"/>
      <c r="C74" s="116"/>
      <c r="D74" s="101" t="s">
        <v>36</v>
      </c>
      <c r="E74" s="143"/>
      <c r="F74" s="116"/>
    </row>
    <row r="75" spans="1:6" s="86" customFormat="1" ht="19.5" customHeight="1">
      <c r="A75" s="101"/>
      <c r="B75" s="143"/>
      <c r="C75" s="116"/>
      <c r="D75" s="101" t="s">
        <v>36</v>
      </c>
      <c r="E75" s="143"/>
      <c r="F75" s="116"/>
    </row>
    <row r="76" spans="1:6" s="86" customFormat="1" ht="19.5" customHeight="1">
      <c r="A76" s="101"/>
      <c r="B76" s="143"/>
      <c r="C76" s="116"/>
      <c r="D76" s="101" t="s">
        <v>36</v>
      </c>
      <c r="E76" s="143"/>
      <c r="F76" s="116"/>
    </row>
    <row r="77" spans="1:6" s="86" customFormat="1" ht="19.5" customHeight="1">
      <c r="A77" s="101"/>
      <c r="B77" s="143"/>
      <c r="C77" s="116"/>
      <c r="D77" s="101"/>
      <c r="E77" s="143"/>
      <c r="F77" s="116"/>
    </row>
    <row r="78" spans="1:6" s="86" customFormat="1" ht="19.5" customHeight="1">
      <c r="A78" s="101"/>
      <c r="B78" s="143"/>
      <c r="C78" s="116"/>
      <c r="D78" s="101"/>
      <c r="E78" s="143"/>
      <c r="F78" s="116"/>
    </row>
    <row r="79" spans="1:6" s="86" customFormat="1" ht="19.5" customHeight="1">
      <c r="A79" s="94" t="s">
        <v>100</v>
      </c>
      <c r="B79" s="138">
        <f>SUM(B6,B7)</f>
        <v>366278</v>
      </c>
      <c r="C79" s="138">
        <f>SUM(C6,C7)</f>
        <v>334029</v>
      </c>
      <c r="D79" s="94" t="s">
        <v>101</v>
      </c>
      <c r="E79" s="138">
        <f>SUM(E6:E7)</f>
        <v>366278</v>
      </c>
      <c r="F79" s="138">
        <f>SUM(F6:F7)</f>
        <v>334029</v>
      </c>
    </row>
    <row r="80" spans="2:6" s="86" customFormat="1" ht="19.5" customHeight="1">
      <c r="B80" s="129"/>
      <c r="C80" s="129"/>
      <c r="E80" s="129"/>
      <c r="F80" s="129"/>
    </row>
    <row r="81" spans="2:6" s="86" customFormat="1" ht="19.5" customHeight="1">
      <c r="B81" s="129"/>
      <c r="C81" s="129"/>
      <c r="E81" s="129"/>
      <c r="F81" s="129"/>
    </row>
    <row r="82" spans="2:6" s="86" customFormat="1" ht="19.5" customHeight="1">
      <c r="B82" s="129"/>
      <c r="C82" s="129"/>
      <c r="E82" s="129"/>
      <c r="F82" s="129"/>
    </row>
    <row r="83" spans="2:6" s="86" customFormat="1" ht="19.5" customHeight="1">
      <c r="B83" s="129"/>
      <c r="C83" s="129"/>
      <c r="E83" s="129"/>
      <c r="F83" s="129"/>
    </row>
    <row r="84" spans="2:6" s="86" customFormat="1" ht="19.5" customHeight="1">
      <c r="B84" s="129"/>
      <c r="C84" s="129"/>
      <c r="E84" s="129"/>
      <c r="F84" s="129"/>
    </row>
    <row r="85" spans="2:6" s="86" customFormat="1" ht="19.5" customHeight="1">
      <c r="B85" s="129"/>
      <c r="C85" s="129"/>
      <c r="E85" s="129"/>
      <c r="F85" s="129"/>
    </row>
    <row r="86" spans="2:6" s="86" customFormat="1" ht="19.5" customHeight="1">
      <c r="B86" s="129"/>
      <c r="C86" s="129"/>
      <c r="E86" s="129"/>
      <c r="F86" s="129"/>
    </row>
    <row r="87" spans="2:6" s="86" customFormat="1" ht="19.5" customHeight="1">
      <c r="B87" s="129"/>
      <c r="C87" s="129"/>
      <c r="E87" s="129"/>
      <c r="F87" s="129"/>
    </row>
  </sheetData>
  <sheetProtection/>
  <protectedRanges>
    <protectedRange sqref="E9:E10 E61:E67" name="区域3"/>
    <protectedRange sqref="B10:B15 B17:B36 B38:B57 B60 B62:B68" name="区域1"/>
    <protectedRange sqref="F9:F10 F61:F67" name="区域4"/>
    <protectedRange sqref="E9:E10 E61:E67" name="区域3_1"/>
    <protectedRange sqref="C10:C15 C17:C36 C38:C60 C62:C68" name="区域2"/>
    <protectedRange sqref="B10:B15 B17:B36 B38:B57 B60 B62:B68" name="区域1_1"/>
  </protectedRanges>
  <mergeCells count="3">
    <mergeCell ref="A2:F2"/>
    <mergeCell ref="A4:C4"/>
    <mergeCell ref="D4:F4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zoomScale="93" zoomScaleNormal="93" workbookViewId="0" topLeftCell="A1">
      <pane ySplit="4" topLeftCell="A5" activePane="bottomLeft" state="frozen"/>
      <selection pane="bottomLeft" activeCell="A1" sqref="A1"/>
    </sheetView>
  </sheetViews>
  <sheetFormatPr defaultColWidth="9.00390625" defaultRowHeight="14.25"/>
  <cols>
    <col min="1" max="1" width="50.25390625" style="86" customWidth="1"/>
    <col min="2" max="3" width="30.625" style="171" customWidth="1"/>
    <col min="4" max="4" width="30.625" style="182" customWidth="1"/>
    <col min="5" max="16384" width="9.00390625" style="86" customWidth="1"/>
  </cols>
  <sheetData>
    <row r="1" spans="1:4" s="86" customFormat="1" ht="18" customHeight="1">
      <c r="A1" s="87" t="s">
        <v>102</v>
      </c>
      <c r="B1" s="171"/>
      <c r="C1" s="171"/>
      <c r="D1" s="182"/>
    </row>
    <row r="2" spans="1:4" s="87" customFormat="1" ht="20.25">
      <c r="A2" s="88" t="s">
        <v>103</v>
      </c>
      <c r="B2" s="88"/>
      <c r="C2" s="88"/>
      <c r="D2" s="88"/>
    </row>
    <row r="3" spans="1:4" s="86" customFormat="1" ht="20.25" customHeight="1">
      <c r="A3" s="87"/>
      <c r="B3" s="171"/>
      <c r="C3" s="171"/>
      <c r="D3" s="186" t="s">
        <v>17</v>
      </c>
    </row>
    <row r="4" spans="1:4" s="86" customFormat="1" ht="31.5" customHeight="1">
      <c r="A4" s="93" t="s">
        <v>23</v>
      </c>
      <c r="B4" s="135" t="s">
        <v>21</v>
      </c>
      <c r="C4" s="136" t="s">
        <v>22</v>
      </c>
      <c r="D4" s="187" t="s">
        <v>104</v>
      </c>
    </row>
    <row r="5" spans="1:4" s="86" customFormat="1" ht="19.5" customHeight="1">
      <c r="A5" s="97" t="s">
        <v>105</v>
      </c>
      <c r="B5" s="173">
        <f>SUM(B6:B22)</f>
        <v>256239</v>
      </c>
      <c r="C5" s="173">
        <f>SUM(C6:C22)</f>
        <v>264630</v>
      </c>
      <c r="D5" s="188">
        <f aca="true" t="shared" si="0" ref="D5:D31">IF(B5=0,"",ROUND(C5/B5*100,1))</f>
        <v>103.3</v>
      </c>
    </row>
    <row r="6" spans="1:4" s="86" customFormat="1" ht="19.5" customHeight="1">
      <c r="A6" s="97" t="s">
        <v>106</v>
      </c>
      <c r="B6" s="124">
        <v>87587</v>
      </c>
      <c r="C6" s="124">
        <v>118010</v>
      </c>
      <c r="D6" s="188">
        <f t="shared" si="0"/>
        <v>134.7</v>
      </c>
    </row>
    <row r="7" spans="1:4" s="86" customFormat="1" ht="19.5" customHeight="1">
      <c r="A7" s="97" t="s">
        <v>107</v>
      </c>
      <c r="B7" s="124">
        <v>187</v>
      </c>
      <c r="C7" s="124">
        <v>0</v>
      </c>
      <c r="D7" s="188">
        <f t="shared" si="0"/>
        <v>0</v>
      </c>
    </row>
    <row r="8" spans="1:4" s="86" customFormat="1" ht="19.5" customHeight="1">
      <c r="A8" s="97" t="s">
        <v>108</v>
      </c>
      <c r="B8" s="124">
        <v>48497</v>
      </c>
      <c r="C8" s="124">
        <v>50774</v>
      </c>
      <c r="D8" s="188">
        <f t="shared" si="0"/>
        <v>104.7</v>
      </c>
    </row>
    <row r="9" spans="1:4" s="86" customFormat="1" ht="19.5" customHeight="1">
      <c r="A9" s="97" t="s">
        <v>109</v>
      </c>
      <c r="B9" s="124"/>
      <c r="C9" s="124"/>
      <c r="D9" s="188">
        <f t="shared" si="0"/>
      </c>
    </row>
    <row r="10" spans="1:4" s="86" customFormat="1" ht="19.5" customHeight="1">
      <c r="A10" s="97" t="s">
        <v>110</v>
      </c>
      <c r="B10" s="124">
        <v>10916</v>
      </c>
      <c r="C10" s="124">
        <v>9019</v>
      </c>
      <c r="D10" s="188">
        <f t="shared" si="0"/>
        <v>82.6</v>
      </c>
    </row>
    <row r="11" spans="1:4" s="86" customFormat="1" ht="19.5" customHeight="1">
      <c r="A11" s="97" t="s">
        <v>111</v>
      </c>
      <c r="B11" s="124"/>
      <c r="C11" s="124"/>
      <c r="D11" s="188">
        <f t="shared" si="0"/>
      </c>
    </row>
    <row r="12" spans="1:4" s="86" customFormat="1" ht="19.5" customHeight="1">
      <c r="A12" s="97" t="s">
        <v>112</v>
      </c>
      <c r="B12" s="124">
        <v>22787</v>
      </c>
      <c r="C12" s="124">
        <v>23099</v>
      </c>
      <c r="D12" s="188">
        <f t="shared" si="0"/>
        <v>101.4</v>
      </c>
    </row>
    <row r="13" spans="1:4" s="86" customFormat="1" ht="19.5" customHeight="1">
      <c r="A13" s="97" t="s">
        <v>113</v>
      </c>
      <c r="B13" s="124">
        <v>13344</v>
      </c>
      <c r="C13" s="124">
        <v>13988</v>
      </c>
      <c r="D13" s="188">
        <f t="shared" si="0"/>
        <v>104.8</v>
      </c>
    </row>
    <row r="14" spans="1:4" s="86" customFormat="1" ht="19.5" customHeight="1">
      <c r="A14" s="97" t="s">
        <v>114</v>
      </c>
      <c r="B14" s="124">
        <v>8104</v>
      </c>
      <c r="C14" s="124">
        <v>8406</v>
      </c>
      <c r="D14" s="188">
        <f t="shared" si="0"/>
        <v>103.7</v>
      </c>
    </row>
    <row r="15" spans="1:4" s="86" customFormat="1" ht="19.5" customHeight="1">
      <c r="A15" s="97" t="s">
        <v>115</v>
      </c>
      <c r="B15" s="124">
        <v>11788</v>
      </c>
      <c r="C15" s="124">
        <v>12268</v>
      </c>
      <c r="D15" s="188">
        <f t="shared" si="0"/>
        <v>104.1</v>
      </c>
    </row>
    <row r="16" spans="1:4" s="86" customFormat="1" ht="19.5" customHeight="1">
      <c r="A16" s="97" t="s">
        <v>116</v>
      </c>
      <c r="B16" s="124">
        <v>47154</v>
      </c>
      <c r="C16" s="124">
        <v>23154</v>
      </c>
      <c r="D16" s="188">
        <f t="shared" si="0"/>
        <v>49.1</v>
      </c>
    </row>
    <row r="17" spans="1:4" s="86" customFormat="1" ht="19.5" customHeight="1">
      <c r="A17" s="97" t="s">
        <v>117</v>
      </c>
      <c r="B17" s="124"/>
      <c r="C17" s="124"/>
      <c r="D17" s="188">
        <f t="shared" si="0"/>
      </c>
    </row>
    <row r="18" spans="1:4" s="86" customFormat="1" ht="19.5" customHeight="1">
      <c r="A18" s="97" t="s">
        <v>118</v>
      </c>
      <c r="B18" s="124">
        <v>5875</v>
      </c>
      <c r="C18" s="124">
        <v>5906</v>
      </c>
      <c r="D18" s="188">
        <f t="shared" si="0"/>
        <v>100.5</v>
      </c>
    </row>
    <row r="19" spans="1:4" s="86" customFormat="1" ht="19.5" customHeight="1">
      <c r="A19" s="97" t="s">
        <v>119</v>
      </c>
      <c r="B19" s="124"/>
      <c r="C19" s="124"/>
      <c r="D19" s="188">
        <f t="shared" si="0"/>
      </c>
    </row>
    <row r="20" spans="1:4" s="86" customFormat="1" ht="19.5" customHeight="1">
      <c r="A20" s="97" t="s">
        <v>120</v>
      </c>
      <c r="B20" s="124"/>
      <c r="C20" s="124"/>
      <c r="D20" s="188">
        <f t="shared" si="0"/>
      </c>
    </row>
    <row r="21" spans="1:4" s="86" customFormat="1" ht="19.5" customHeight="1">
      <c r="A21" s="97" t="s">
        <v>121</v>
      </c>
      <c r="B21" s="124"/>
      <c r="C21" s="124">
        <v>6</v>
      </c>
      <c r="D21" s="188">
        <f t="shared" si="0"/>
      </c>
    </row>
    <row r="22" spans="1:4" s="86" customFormat="1" ht="19.5" customHeight="1">
      <c r="A22" s="97" t="s">
        <v>122</v>
      </c>
      <c r="B22" s="124"/>
      <c r="C22" s="124"/>
      <c r="D22" s="188">
        <f t="shared" si="0"/>
      </c>
    </row>
    <row r="23" spans="1:4" s="86" customFormat="1" ht="21" customHeight="1">
      <c r="A23" s="97" t="s">
        <v>123</v>
      </c>
      <c r="B23" s="173">
        <f>SUM(B24:B31)</f>
        <v>9347</v>
      </c>
      <c r="C23" s="173">
        <f>SUM(C24:C31)</f>
        <v>16891</v>
      </c>
      <c r="D23" s="188">
        <f t="shared" si="0"/>
        <v>180.7</v>
      </c>
    </row>
    <row r="24" spans="1:4" s="86" customFormat="1" ht="19.5" customHeight="1">
      <c r="A24" s="97" t="s">
        <v>124</v>
      </c>
      <c r="B24" s="124"/>
      <c r="C24" s="124"/>
      <c r="D24" s="188">
        <f t="shared" si="0"/>
      </c>
    </row>
    <row r="25" spans="1:4" s="86" customFormat="1" ht="19.5" customHeight="1">
      <c r="A25" s="97" t="s">
        <v>125</v>
      </c>
      <c r="B25" s="124">
        <v>4586</v>
      </c>
      <c r="C25" s="124">
        <v>6998</v>
      </c>
      <c r="D25" s="188">
        <f t="shared" si="0"/>
        <v>152.6</v>
      </c>
    </row>
    <row r="26" spans="1:4" s="86" customFormat="1" ht="19.5" customHeight="1">
      <c r="A26" s="97" t="s">
        <v>126</v>
      </c>
      <c r="B26" s="124">
        <v>292</v>
      </c>
      <c r="C26" s="124">
        <v>465</v>
      </c>
      <c r="D26" s="188">
        <f t="shared" si="0"/>
        <v>159.2</v>
      </c>
    </row>
    <row r="27" spans="1:4" s="86" customFormat="1" ht="19.5" customHeight="1">
      <c r="A27" s="97" t="s">
        <v>127</v>
      </c>
      <c r="B27" s="124"/>
      <c r="C27" s="124"/>
      <c r="D27" s="188">
        <f t="shared" si="0"/>
      </c>
    </row>
    <row r="28" spans="1:4" s="86" customFormat="1" ht="19.5" customHeight="1">
      <c r="A28" s="97" t="s">
        <v>128</v>
      </c>
      <c r="B28" s="124">
        <v>4441</v>
      </c>
      <c r="C28" s="124">
        <v>9385</v>
      </c>
      <c r="D28" s="188">
        <f t="shared" si="0"/>
        <v>211.3</v>
      </c>
    </row>
    <row r="29" spans="1:4" s="86" customFormat="1" ht="19.5" customHeight="1">
      <c r="A29" s="97" t="s">
        <v>129</v>
      </c>
      <c r="B29" s="124">
        <v>28</v>
      </c>
      <c r="C29" s="124">
        <v>43</v>
      </c>
      <c r="D29" s="188">
        <f t="shared" si="0"/>
        <v>153.6</v>
      </c>
    </row>
    <row r="30" spans="1:4" s="185" customFormat="1" ht="19.5" customHeight="1">
      <c r="A30" s="97" t="s">
        <v>130</v>
      </c>
      <c r="B30" s="124"/>
      <c r="C30" s="124"/>
      <c r="D30" s="188">
        <f t="shared" si="0"/>
      </c>
    </row>
    <row r="31" spans="1:4" s="185" customFormat="1" ht="19.5" customHeight="1">
      <c r="A31" s="97" t="s">
        <v>131</v>
      </c>
      <c r="B31" s="124"/>
      <c r="C31" s="124"/>
      <c r="D31" s="188">
        <f t="shared" si="0"/>
      </c>
    </row>
    <row r="32" spans="1:4" s="86" customFormat="1" ht="19.5" customHeight="1">
      <c r="A32" s="97" t="s">
        <v>36</v>
      </c>
      <c r="B32" s="124"/>
      <c r="C32" s="124"/>
      <c r="D32" s="189"/>
    </row>
    <row r="33" spans="1:4" s="86" customFormat="1" ht="19.5" customHeight="1">
      <c r="A33" s="94" t="s">
        <v>132</v>
      </c>
      <c r="B33" s="173">
        <f>SUM(B5,B23)</f>
        <v>265586</v>
      </c>
      <c r="C33" s="173">
        <f>SUM(C5,C23)</f>
        <v>281521</v>
      </c>
      <c r="D33" s="188">
        <f>IF(B33=0,"",ROUND(C33/B33*100,1))</f>
        <v>106</v>
      </c>
    </row>
    <row r="34" spans="1:4" s="86" customFormat="1" ht="18.75" customHeight="1">
      <c r="A34" s="190" t="s">
        <v>36</v>
      </c>
      <c r="B34" s="190"/>
      <c r="C34" s="190"/>
      <c r="D34" s="190"/>
    </row>
    <row r="35" spans="2:4" s="86" customFormat="1" ht="19.5" customHeight="1">
      <c r="B35" s="171"/>
      <c r="C35" s="171"/>
      <c r="D35" s="182"/>
    </row>
    <row r="36" spans="2:4" s="86" customFormat="1" ht="19.5" customHeight="1">
      <c r="B36" s="171"/>
      <c r="C36" s="171"/>
      <c r="D36" s="182"/>
    </row>
    <row r="37" spans="2:4" s="86" customFormat="1" ht="19.5" customHeight="1">
      <c r="B37" s="171"/>
      <c r="C37" s="171"/>
      <c r="D37" s="182"/>
    </row>
    <row r="38" spans="2:4" s="86" customFormat="1" ht="19.5" customHeight="1">
      <c r="B38" s="171"/>
      <c r="C38" s="171"/>
      <c r="D38" s="182"/>
    </row>
  </sheetData>
  <sheetProtection/>
  <protectedRanges>
    <protectedRange sqref="B6:C22" name="区域1"/>
    <protectedRange sqref="B24:C31" name="区域2"/>
    <protectedRange sqref="C8" name="区域1_1"/>
  </protectedRanges>
  <mergeCells count="2">
    <mergeCell ref="A2:D2"/>
    <mergeCell ref="A34:D34"/>
  </mergeCells>
  <printOptions horizontalCentered="1"/>
  <pageMargins left="0.47" right="0.47" top="0.2" bottom="0.08" header="0" footer="0"/>
  <pageSetup fitToHeight="1" fitToWidth="1" horizontalDpi="600" verticalDpi="6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71"/>
  <sheetViews>
    <sheetView workbookViewId="0" topLeftCell="A1">
      <pane xSplit="1" ySplit="5" topLeftCell="B1308" activePane="bottomRight" state="frozen"/>
      <selection pane="bottomRight" activeCell="A1" sqref="A1"/>
    </sheetView>
  </sheetViews>
  <sheetFormatPr defaultColWidth="9.00390625" defaultRowHeight="14.25"/>
  <cols>
    <col min="1" max="1" width="44.00390625" style="86" customWidth="1"/>
    <col min="2" max="2" width="14.875" style="170" customWidth="1"/>
    <col min="3" max="3" width="13.50390625" style="170" customWidth="1"/>
    <col min="4" max="4" width="13.875" style="181" customWidth="1"/>
    <col min="5" max="5" width="15.00390625" style="86" customWidth="1"/>
    <col min="6" max="16384" width="9.00390625" style="167" customWidth="1"/>
  </cols>
  <sheetData>
    <row r="1" spans="1:5" s="86" customFormat="1" ht="18" customHeight="1">
      <c r="A1" s="87" t="s">
        <v>133</v>
      </c>
      <c r="B1" s="171"/>
      <c r="C1" s="171"/>
      <c r="D1" s="182"/>
      <c r="E1" s="172" t="s">
        <v>36</v>
      </c>
    </row>
    <row r="2" spans="1:5" s="87" customFormat="1" ht="20.25">
      <c r="A2" s="88" t="s">
        <v>134</v>
      </c>
      <c r="B2" s="88"/>
      <c r="C2" s="88"/>
      <c r="D2" s="88"/>
      <c r="E2" s="88"/>
    </row>
    <row r="3" spans="2:5" s="86" customFormat="1" ht="20.25" customHeight="1">
      <c r="B3" s="171"/>
      <c r="C3" s="171"/>
      <c r="D3" s="182"/>
      <c r="E3" s="172" t="s">
        <v>17</v>
      </c>
    </row>
    <row r="4" spans="1:5" s="86" customFormat="1" ht="36" customHeight="1">
      <c r="A4" s="93" t="s">
        <v>23</v>
      </c>
      <c r="B4" s="135" t="s">
        <v>21</v>
      </c>
      <c r="C4" s="136" t="s">
        <v>22</v>
      </c>
      <c r="D4" s="183" t="s">
        <v>104</v>
      </c>
      <c r="E4" s="93" t="s">
        <v>135</v>
      </c>
    </row>
    <row r="5" spans="1:5" s="167" customFormat="1" ht="19.5" customHeight="1">
      <c r="A5" s="97" t="s">
        <v>136</v>
      </c>
      <c r="B5" s="173">
        <f>SUM(B6,B18,B27,B39,B51,B62,B73,B85,B94,B104,B119,B128,B139,B151,B161,B174,B181,B188,B197,B203,B210,B218,B225,B231,B237,B243,B249,B255,)</f>
        <v>46923</v>
      </c>
      <c r="C5" s="173">
        <f>SUM(C6,C18,C27,C39,C51,C62,C73,C85,C94,C104,C119,C128,C139,C151,C161,C174,C181,C188,C197,C203,C210,C218,C225,C231,C237,C243,C249,C255,)</f>
        <v>36769</v>
      </c>
      <c r="D5" s="184">
        <f aca="true" t="shared" si="0" ref="D5:D68">IF(B5=0,"",ROUND(C5/B5*100,1))</f>
        <v>78.4</v>
      </c>
      <c r="E5" s="97"/>
    </row>
    <row r="6" spans="1:5" s="167" customFormat="1" ht="19.5" customHeight="1">
      <c r="A6" s="174" t="s">
        <v>137</v>
      </c>
      <c r="B6" s="175">
        <f>SUM(B7:B17)</f>
        <v>697</v>
      </c>
      <c r="C6" s="175">
        <f>SUM(C7:C17)</f>
        <v>809</v>
      </c>
      <c r="D6" s="184">
        <f t="shared" si="0"/>
        <v>116.1</v>
      </c>
      <c r="E6" s="97"/>
    </row>
    <row r="7" spans="1:5" s="167" customFormat="1" ht="19.5" customHeight="1">
      <c r="A7" s="174" t="s">
        <v>138</v>
      </c>
      <c r="B7" s="124">
        <v>633</v>
      </c>
      <c r="C7" s="124">
        <v>689</v>
      </c>
      <c r="D7" s="184">
        <f t="shared" si="0"/>
        <v>108.8</v>
      </c>
      <c r="E7" s="97"/>
    </row>
    <row r="8" spans="1:5" s="167" customFormat="1" ht="19.5" customHeight="1">
      <c r="A8" s="174" t="s">
        <v>139</v>
      </c>
      <c r="B8" s="124"/>
      <c r="C8" s="124"/>
      <c r="D8" s="184">
        <f t="shared" si="0"/>
      </c>
      <c r="E8" s="97"/>
    </row>
    <row r="9" spans="1:5" s="167" customFormat="1" ht="19.5" customHeight="1">
      <c r="A9" s="176" t="s">
        <v>140</v>
      </c>
      <c r="B9" s="124"/>
      <c r="C9" s="124"/>
      <c r="D9" s="184">
        <f t="shared" si="0"/>
      </c>
      <c r="E9" s="97"/>
    </row>
    <row r="10" spans="1:5" s="167" customFormat="1" ht="19.5" customHeight="1">
      <c r="A10" s="176" t="s">
        <v>141</v>
      </c>
      <c r="B10" s="124">
        <v>64</v>
      </c>
      <c r="C10" s="124">
        <v>60</v>
      </c>
      <c r="D10" s="184">
        <f t="shared" si="0"/>
        <v>93.8</v>
      </c>
      <c r="E10" s="97"/>
    </row>
    <row r="11" spans="1:5" s="167" customFormat="1" ht="19.5" customHeight="1">
      <c r="A11" s="176" t="s">
        <v>142</v>
      </c>
      <c r="B11" s="124"/>
      <c r="C11" s="124"/>
      <c r="D11" s="184">
        <f t="shared" si="0"/>
      </c>
      <c r="E11" s="97"/>
    </row>
    <row r="12" spans="1:5" s="167" customFormat="1" ht="19.5" customHeight="1">
      <c r="A12" s="97" t="s">
        <v>143</v>
      </c>
      <c r="B12" s="124"/>
      <c r="C12" s="124">
        <v>30</v>
      </c>
      <c r="D12" s="184">
        <f t="shared" si="0"/>
      </c>
      <c r="E12" s="97"/>
    </row>
    <row r="13" spans="1:5" s="167" customFormat="1" ht="19.5" customHeight="1">
      <c r="A13" s="97" t="s">
        <v>144</v>
      </c>
      <c r="B13" s="124"/>
      <c r="C13" s="124"/>
      <c r="D13" s="184">
        <f t="shared" si="0"/>
      </c>
      <c r="E13" s="97"/>
    </row>
    <row r="14" spans="1:5" s="167" customFormat="1" ht="19.5" customHeight="1">
      <c r="A14" s="97" t="s">
        <v>145</v>
      </c>
      <c r="B14" s="124"/>
      <c r="C14" s="124"/>
      <c r="D14" s="184">
        <f t="shared" si="0"/>
      </c>
      <c r="E14" s="97"/>
    </row>
    <row r="15" spans="1:5" s="167" customFormat="1" ht="19.5" customHeight="1">
      <c r="A15" s="97" t="s">
        <v>146</v>
      </c>
      <c r="B15" s="124"/>
      <c r="C15" s="124"/>
      <c r="D15" s="184">
        <f t="shared" si="0"/>
      </c>
      <c r="E15" s="97"/>
    </row>
    <row r="16" spans="1:5" s="167" customFormat="1" ht="19.5" customHeight="1">
      <c r="A16" s="97" t="s">
        <v>147</v>
      </c>
      <c r="B16" s="124"/>
      <c r="C16" s="124"/>
      <c r="D16" s="184">
        <f t="shared" si="0"/>
      </c>
      <c r="E16" s="97"/>
    </row>
    <row r="17" spans="1:5" s="167" customFormat="1" ht="19.5" customHeight="1">
      <c r="A17" s="97" t="s">
        <v>148</v>
      </c>
      <c r="B17" s="124"/>
      <c r="C17" s="124">
        <v>30</v>
      </c>
      <c r="D17" s="184">
        <f t="shared" si="0"/>
      </c>
      <c r="E17" s="97"/>
    </row>
    <row r="18" spans="1:5" s="167" customFormat="1" ht="19.5" customHeight="1">
      <c r="A18" s="174" t="s">
        <v>149</v>
      </c>
      <c r="B18" s="175">
        <f>SUM(B19:B26)</f>
        <v>727</v>
      </c>
      <c r="C18" s="175">
        <f>SUM(C19:C26)</f>
        <v>788</v>
      </c>
      <c r="D18" s="184">
        <f t="shared" si="0"/>
        <v>108.4</v>
      </c>
      <c r="E18" s="97"/>
    </row>
    <row r="19" spans="1:5" s="167" customFormat="1" ht="19.5" customHeight="1">
      <c r="A19" s="174" t="s">
        <v>138</v>
      </c>
      <c r="B19" s="124">
        <v>677</v>
      </c>
      <c r="C19" s="124">
        <v>728</v>
      </c>
      <c r="D19" s="184">
        <f t="shared" si="0"/>
        <v>107.5</v>
      </c>
      <c r="E19" s="97"/>
    </row>
    <row r="20" spans="1:5" s="167" customFormat="1" ht="19.5" customHeight="1">
      <c r="A20" s="174" t="s">
        <v>139</v>
      </c>
      <c r="B20" s="124"/>
      <c r="C20" s="124"/>
      <c r="D20" s="184">
        <f t="shared" si="0"/>
      </c>
      <c r="E20" s="97"/>
    </row>
    <row r="21" spans="1:5" s="167" customFormat="1" ht="19.5" customHeight="1">
      <c r="A21" s="176" t="s">
        <v>140</v>
      </c>
      <c r="B21" s="124"/>
      <c r="C21" s="124"/>
      <c r="D21" s="184">
        <f t="shared" si="0"/>
      </c>
      <c r="E21" s="97"/>
    </row>
    <row r="22" spans="1:5" s="167" customFormat="1" ht="19.5" customHeight="1">
      <c r="A22" s="176" t="s">
        <v>150</v>
      </c>
      <c r="B22" s="124">
        <v>47</v>
      </c>
      <c r="C22" s="124">
        <v>60</v>
      </c>
      <c r="D22" s="184">
        <f t="shared" si="0"/>
        <v>127.7</v>
      </c>
      <c r="E22" s="97"/>
    </row>
    <row r="23" spans="1:5" s="167" customFormat="1" ht="19.5" customHeight="1">
      <c r="A23" s="176" t="s">
        <v>151</v>
      </c>
      <c r="B23" s="124"/>
      <c r="C23" s="124"/>
      <c r="D23" s="184">
        <f t="shared" si="0"/>
      </c>
      <c r="E23" s="97"/>
    </row>
    <row r="24" spans="1:5" s="167" customFormat="1" ht="19.5" customHeight="1">
      <c r="A24" s="176" t="s">
        <v>152</v>
      </c>
      <c r="B24" s="124"/>
      <c r="C24" s="124"/>
      <c r="D24" s="184">
        <f t="shared" si="0"/>
      </c>
      <c r="E24" s="97"/>
    </row>
    <row r="25" spans="1:5" s="167" customFormat="1" ht="19.5" customHeight="1">
      <c r="A25" s="176" t="s">
        <v>147</v>
      </c>
      <c r="B25" s="124"/>
      <c r="C25" s="124"/>
      <c r="D25" s="184">
        <f t="shared" si="0"/>
      </c>
      <c r="E25" s="97"/>
    </row>
    <row r="26" spans="1:5" s="167" customFormat="1" ht="19.5" customHeight="1">
      <c r="A26" s="176" t="s">
        <v>153</v>
      </c>
      <c r="B26" s="124">
        <v>3</v>
      </c>
      <c r="C26" s="124"/>
      <c r="D26" s="184">
        <f t="shared" si="0"/>
        <v>0</v>
      </c>
      <c r="E26" s="97"/>
    </row>
    <row r="27" spans="1:5" s="167" customFormat="1" ht="19.5" customHeight="1">
      <c r="A27" s="174" t="s">
        <v>154</v>
      </c>
      <c r="B27" s="175">
        <f>SUM(B28:B38)</f>
        <v>25374</v>
      </c>
      <c r="C27" s="175">
        <f>SUM(C28:C38)</f>
        <v>17166</v>
      </c>
      <c r="D27" s="184">
        <f t="shared" si="0"/>
        <v>67.7</v>
      </c>
      <c r="E27" s="97"/>
    </row>
    <row r="28" spans="1:5" s="167" customFormat="1" ht="19.5" customHeight="1">
      <c r="A28" s="174" t="s">
        <v>138</v>
      </c>
      <c r="B28" s="124">
        <v>18622</v>
      </c>
      <c r="C28" s="124">
        <v>11212</v>
      </c>
      <c r="D28" s="184">
        <f t="shared" si="0"/>
        <v>60.2</v>
      </c>
      <c r="E28" s="97"/>
    </row>
    <row r="29" spans="1:5" s="167" customFormat="1" ht="19.5" customHeight="1">
      <c r="A29" s="174" t="s">
        <v>139</v>
      </c>
      <c r="B29" s="124"/>
      <c r="C29" s="124"/>
      <c r="D29" s="184">
        <f t="shared" si="0"/>
      </c>
      <c r="E29" s="97"/>
    </row>
    <row r="30" spans="1:5" s="167" customFormat="1" ht="19.5" customHeight="1">
      <c r="A30" s="176" t="s">
        <v>140</v>
      </c>
      <c r="B30" s="124">
        <v>3710</v>
      </c>
      <c r="C30" s="124">
        <v>3567</v>
      </c>
      <c r="D30" s="184">
        <f t="shared" si="0"/>
        <v>96.1</v>
      </c>
      <c r="E30" s="97"/>
    </row>
    <row r="31" spans="1:5" s="167" customFormat="1" ht="19.5" customHeight="1">
      <c r="A31" s="176" t="s">
        <v>155</v>
      </c>
      <c r="B31" s="124"/>
      <c r="C31" s="124"/>
      <c r="D31" s="184">
        <f t="shared" si="0"/>
      </c>
      <c r="E31" s="97"/>
    </row>
    <row r="32" spans="1:5" s="167" customFormat="1" ht="19.5" customHeight="1">
      <c r="A32" s="176" t="s">
        <v>156</v>
      </c>
      <c r="B32" s="124"/>
      <c r="C32" s="124"/>
      <c r="D32" s="184">
        <f t="shared" si="0"/>
      </c>
      <c r="E32" s="97"/>
    </row>
    <row r="33" spans="1:5" s="167" customFormat="1" ht="19.5" customHeight="1">
      <c r="A33" s="174" t="s">
        <v>157</v>
      </c>
      <c r="B33" s="124"/>
      <c r="C33" s="124"/>
      <c r="D33" s="184">
        <f t="shared" si="0"/>
      </c>
      <c r="E33" s="97"/>
    </row>
    <row r="34" spans="1:5" s="167" customFormat="1" ht="19.5" customHeight="1">
      <c r="A34" s="174" t="s">
        <v>158</v>
      </c>
      <c r="B34" s="124">
        <v>41</v>
      </c>
      <c r="C34" s="124"/>
      <c r="D34" s="184">
        <f t="shared" si="0"/>
        <v>0</v>
      </c>
      <c r="E34" s="97"/>
    </row>
    <row r="35" spans="1:5" s="167" customFormat="1" ht="19.5" customHeight="1">
      <c r="A35" s="174" t="s">
        <v>159</v>
      </c>
      <c r="B35" s="124">
        <v>638</v>
      </c>
      <c r="C35" s="124">
        <v>659</v>
      </c>
      <c r="D35" s="184">
        <f t="shared" si="0"/>
        <v>103.3</v>
      </c>
      <c r="E35" s="97"/>
    </row>
    <row r="36" spans="1:5" s="167" customFormat="1" ht="19.5" customHeight="1">
      <c r="A36" s="176" t="s">
        <v>160</v>
      </c>
      <c r="B36" s="124"/>
      <c r="C36" s="124"/>
      <c r="D36" s="184">
        <f t="shared" si="0"/>
      </c>
      <c r="E36" s="97"/>
    </row>
    <row r="37" spans="1:5" s="167" customFormat="1" ht="19.5" customHeight="1">
      <c r="A37" s="176" t="s">
        <v>147</v>
      </c>
      <c r="B37" s="124"/>
      <c r="C37" s="124"/>
      <c r="D37" s="184">
        <f t="shared" si="0"/>
      </c>
      <c r="E37" s="97"/>
    </row>
    <row r="38" spans="1:5" s="167" customFormat="1" ht="19.5" customHeight="1">
      <c r="A38" s="176" t="s">
        <v>161</v>
      </c>
      <c r="B38" s="124">
        <v>2363</v>
      </c>
      <c r="C38" s="124">
        <v>1728</v>
      </c>
      <c r="D38" s="184">
        <f t="shared" si="0"/>
        <v>73.1</v>
      </c>
      <c r="E38" s="97"/>
    </row>
    <row r="39" spans="1:5" s="167" customFormat="1" ht="19.5" customHeight="1">
      <c r="A39" s="174" t="s">
        <v>162</v>
      </c>
      <c r="B39" s="175">
        <f>SUM(B40:B50)</f>
        <v>849</v>
      </c>
      <c r="C39" s="175">
        <f>SUM(C40:C50)</f>
        <v>30</v>
      </c>
      <c r="D39" s="184">
        <f t="shared" si="0"/>
        <v>3.5</v>
      </c>
      <c r="E39" s="97"/>
    </row>
    <row r="40" spans="1:5" s="167" customFormat="1" ht="19.5" customHeight="1">
      <c r="A40" s="174" t="s">
        <v>138</v>
      </c>
      <c r="B40" s="124">
        <v>824</v>
      </c>
      <c r="C40" s="124">
        <v>30</v>
      </c>
      <c r="D40" s="184">
        <f t="shared" si="0"/>
        <v>3.6</v>
      </c>
      <c r="E40" s="97"/>
    </row>
    <row r="41" spans="1:5" s="167" customFormat="1" ht="19.5" customHeight="1">
      <c r="A41" s="174" t="s">
        <v>139</v>
      </c>
      <c r="B41" s="124"/>
      <c r="C41" s="124"/>
      <c r="D41" s="184">
        <f t="shared" si="0"/>
      </c>
      <c r="E41" s="97"/>
    </row>
    <row r="42" spans="1:5" s="167" customFormat="1" ht="19.5" customHeight="1">
      <c r="A42" s="176" t="s">
        <v>140</v>
      </c>
      <c r="B42" s="124"/>
      <c r="C42" s="124"/>
      <c r="D42" s="184">
        <f t="shared" si="0"/>
      </c>
      <c r="E42" s="97"/>
    </row>
    <row r="43" spans="1:5" s="167" customFormat="1" ht="19.5" customHeight="1">
      <c r="A43" s="176" t="s">
        <v>163</v>
      </c>
      <c r="B43" s="124"/>
      <c r="C43" s="124"/>
      <c r="D43" s="184">
        <f t="shared" si="0"/>
      </c>
      <c r="E43" s="97"/>
    </row>
    <row r="44" spans="1:5" s="167" customFormat="1" ht="19.5" customHeight="1">
      <c r="A44" s="176" t="s">
        <v>164</v>
      </c>
      <c r="B44" s="124"/>
      <c r="C44" s="124"/>
      <c r="D44" s="184">
        <f t="shared" si="0"/>
      </c>
      <c r="E44" s="97"/>
    </row>
    <row r="45" spans="1:5" s="167" customFormat="1" ht="19.5" customHeight="1">
      <c r="A45" s="174" t="s">
        <v>165</v>
      </c>
      <c r="B45" s="124"/>
      <c r="C45" s="124"/>
      <c r="D45" s="184">
        <f t="shared" si="0"/>
      </c>
      <c r="E45" s="97"/>
    </row>
    <row r="46" spans="1:5" s="167" customFormat="1" ht="19.5" customHeight="1">
      <c r="A46" s="174" t="s">
        <v>166</v>
      </c>
      <c r="B46" s="124"/>
      <c r="C46" s="124"/>
      <c r="D46" s="184">
        <f t="shared" si="0"/>
      </c>
      <c r="E46" s="97"/>
    </row>
    <row r="47" spans="1:5" s="167" customFormat="1" ht="19.5" customHeight="1">
      <c r="A47" s="174" t="s">
        <v>167</v>
      </c>
      <c r="B47" s="124">
        <v>15</v>
      </c>
      <c r="C47" s="124"/>
      <c r="D47" s="184">
        <f t="shared" si="0"/>
        <v>0</v>
      </c>
      <c r="E47" s="97"/>
    </row>
    <row r="48" spans="1:5" s="167" customFormat="1" ht="19.5" customHeight="1">
      <c r="A48" s="174" t="s">
        <v>168</v>
      </c>
      <c r="B48" s="124"/>
      <c r="C48" s="124"/>
      <c r="D48" s="184">
        <f t="shared" si="0"/>
      </c>
      <c r="E48" s="97"/>
    </row>
    <row r="49" spans="1:5" s="167" customFormat="1" ht="19.5" customHeight="1">
      <c r="A49" s="174" t="s">
        <v>147</v>
      </c>
      <c r="B49" s="124"/>
      <c r="C49" s="124"/>
      <c r="D49" s="184">
        <f t="shared" si="0"/>
      </c>
      <c r="E49" s="97"/>
    </row>
    <row r="50" spans="1:5" s="167" customFormat="1" ht="19.5" customHeight="1">
      <c r="A50" s="176" t="s">
        <v>169</v>
      </c>
      <c r="B50" s="124">
        <v>10</v>
      </c>
      <c r="C50" s="124"/>
      <c r="D50" s="184">
        <f t="shared" si="0"/>
        <v>0</v>
      </c>
      <c r="E50" s="97"/>
    </row>
    <row r="51" spans="1:5" s="167" customFormat="1" ht="19.5" customHeight="1">
      <c r="A51" s="176" t="s">
        <v>170</v>
      </c>
      <c r="B51" s="175">
        <f>SUM(B52:B61)</f>
        <v>349</v>
      </c>
      <c r="C51" s="175">
        <f>SUM(C52:C61)</f>
        <v>1028</v>
      </c>
      <c r="D51" s="184">
        <f t="shared" si="0"/>
        <v>294.6</v>
      </c>
      <c r="E51" s="97"/>
    </row>
    <row r="52" spans="1:5" s="167" customFormat="1" ht="19.5" customHeight="1">
      <c r="A52" s="176" t="s">
        <v>138</v>
      </c>
      <c r="B52" s="124">
        <v>235</v>
      </c>
      <c r="C52" s="124">
        <v>928</v>
      </c>
      <c r="D52" s="184">
        <f t="shared" si="0"/>
        <v>394.9</v>
      </c>
      <c r="E52" s="97"/>
    </row>
    <row r="53" spans="1:5" s="167" customFormat="1" ht="19.5" customHeight="1">
      <c r="A53" s="97" t="s">
        <v>139</v>
      </c>
      <c r="B53" s="124"/>
      <c r="C53" s="124"/>
      <c r="D53" s="184">
        <f t="shared" si="0"/>
      </c>
      <c r="E53" s="97"/>
    </row>
    <row r="54" spans="1:5" s="167" customFormat="1" ht="19.5" customHeight="1">
      <c r="A54" s="174" t="s">
        <v>140</v>
      </c>
      <c r="B54" s="124"/>
      <c r="C54" s="124"/>
      <c r="D54" s="184">
        <f t="shared" si="0"/>
      </c>
      <c r="E54" s="97"/>
    </row>
    <row r="55" spans="1:5" s="167" customFormat="1" ht="19.5" customHeight="1">
      <c r="A55" s="174" t="s">
        <v>171</v>
      </c>
      <c r="B55" s="124"/>
      <c r="C55" s="124"/>
      <c r="D55" s="184">
        <f t="shared" si="0"/>
      </c>
      <c r="E55" s="97"/>
    </row>
    <row r="56" spans="1:5" s="167" customFormat="1" ht="19.5" customHeight="1">
      <c r="A56" s="174" t="s">
        <v>172</v>
      </c>
      <c r="B56" s="124">
        <v>5</v>
      </c>
      <c r="C56" s="124"/>
      <c r="D56" s="184">
        <f t="shared" si="0"/>
        <v>0</v>
      </c>
      <c r="E56" s="97"/>
    </row>
    <row r="57" spans="1:5" s="167" customFormat="1" ht="19.5" customHeight="1">
      <c r="A57" s="176" t="s">
        <v>173</v>
      </c>
      <c r="B57" s="124"/>
      <c r="C57" s="124"/>
      <c r="D57" s="184">
        <f t="shared" si="0"/>
      </c>
      <c r="E57" s="97"/>
    </row>
    <row r="58" spans="1:5" s="167" customFormat="1" ht="19.5" customHeight="1">
      <c r="A58" s="176" t="s">
        <v>174</v>
      </c>
      <c r="B58" s="124">
        <v>67</v>
      </c>
      <c r="C58" s="124">
        <v>100</v>
      </c>
      <c r="D58" s="184">
        <f t="shared" si="0"/>
        <v>149.3</v>
      </c>
      <c r="E58" s="97"/>
    </row>
    <row r="59" spans="1:5" s="167" customFormat="1" ht="19.5" customHeight="1">
      <c r="A59" s="176" t="s">
        <v>175</v>
      </c>
      <c r="B59" s="124">
        <v>31</v>
      </c>
      <c r="C59" s="124"/>
      <c r="D59" s="184">
        <f t="shared" si="0"/>
        <v>0</v>
      </c>
      <c r="E59" s="97"/>
    </row>
    <row r="60" spans="1:5" s="167" customFormat="1" ht="19.5" customHeight="1">
      <c r="A60" s="174" t="s">
        <v>147</v>
      </c>
      <c r="B60" s="124"/>
      <c r="C60" s="124"/>
      <c r="D60" s="184">
        <f t="shared" si="0"/>
      </c>
      <c r="E60" s="97"/>
    </row>
    <row r="61" spans="1:5" s="167" customFormat="1" ht="19.5" customHeight="1">
      <c r="A61" s="174" t="s">
        <v>176</v>
      </c>
      <c r="B61" s="124">
        <v>11</v>
      </c>
      <c r="C61" s="124"/>
      <c r="D61" s="184">
        <f t="shared" si="0"/>
        <v>0</v>
      </c>
      <c r="E61" s="97"/>
    </row>
    <row r="62" spans="1:5" s="167" customFormat="1" ht="19.5" customHeight="1">
      <c r="A62" s="174" t="s">
        <v>177</v>
      </c>
      <c r="B62" s="175">
        <f>SUM(B63:B72)</f>
        <v>3707</v>
      </c>
      <c r="C62" s="175">
        <f>SUM(C63:C72)</f>
        <v>2213</v>
      </c>
      <c r="D62" s="184">
        <f t="shared" si="0"/>
        <v>59.7</v>
      </c>
      <c r="E62" s="97"/>
    </row>
    <row r="63" spans="1:5" s="167" customFormat="1" ht="19.5" customHeight="1">
      <c r="A63" s="176" t="s">
        <v>138</v>
      </c>
      <c r="B63" s="124">
        <v>1487</v>
      </c>
      <c r="C63" s="124">
        <v>2189</v>
      </c>
      <c r="D63" s="184">
        <f t="shared" si="0"/>
        <v>147.2</v>
      </c>
      <c r="E63" s="97"/>
    </row>
    <row r="64" spans="1:5" s="167" customFormat="1" ht="19.5" customHeight="1">
      <c r="A64" s="97" t="s">
        <v>139</v>
      </c>
      <c r="B64" s="124"/>
      <c r="C64" s="124"/>
      <c r="D64" s="184">
        <f t="shared" si="0"/>
      </c>
      <c r="E64" s="97"/>
    </row>
    <row r="65" spans="1:5" s="167" customFormat="1" ht="19.5" customHeight="1">
      <c r="A65" s="97" t="s">
        <v>140</v>
      </c>
      <c r="B65" s="124"/>
      <c r="C65" s="124"/>
      <c r="D65" s="184">
        <f t="shared" si="0"/>
      </c>
      <c r="E65" s="97"/>
    </row>
    <row r="66" spans="1:5" s="167" customFormat="1" ht="19.5" customHeight="1">
      <c r="A66" s="97" t="s">
        <v>178</v>
      </c>
      <c r="B66" s="124"/>
      <c r="C66" s="124"/>
      <c r="D66" s="184">
        <f t="shared" si="0"/>
      </c>
      <c r="E66" s="97"/>
    </row>
    <row r="67" spans="1:5" s="167" customFormat="1" ht="19.5" customHeight="1">
      <c r="A67" s="97" t="s">
        <v>179</v>
      </c>
      <c r="B67" s="124"/>
      <c r="C67" s="124"/>
      <c r="D67" s="184">
        <f t="shared" si="0"/>
      </c>
      <c r="E67" s="97"/>
    </row>
    <row r="68" spans="1:5" s="167" customFormat="1" ht="19.5" customHeight="1">
      <c r="A68" s="97" t="s">
        <v>180</v>
      </c>
      <c r="B68" s="124">
        <v>80</v>
      </c>
      <c r="C68" s="124"/>
      <c r="D68" s="184">
        <f t="shared" si="0"/>
        <v>0</v>
      </c>
      <c r="E68" s="97"/>
    </row>
    <row r="69" spans="1:5" s="167" customFormat="1" ht="19.5" customHeight="1">
      <c r="A69" s="174" t="s">
        <v>181</v>
      </c>
      <c r="B69" s="124">
        <v>80</v>
      </c>
      <c r="C69" s="124"/>
      <c r="D69" s="184">
        <f aca="true" t="shared" si="1" ref="D69:D132">IF(B69=0,"",ROUND(C69/B69*100,1))</f>
        <v>0</v>
      </c>
      <c r="E69" s="97"/>
    </row>
    <row r="70" spans="1:5" s="167" customFormat="1" ht="19.5" customHeight="1">
      <c r="A70" s="176" t="s">
        <v>182</v>
      </c>
      <c r="B70" s="124"/>
      <c r="C70" s="124"/>
      <c r="D70" s="184">
        <f t="shared" si="1"/>
      </c>
      <c r="E70" s="97"/>
    </row>
    <row r="71" spans="1:5" s="167" customFormat="1" ht="19.5" customHeight="1">
      <c r="A71" s="176" t="s">
        <v>147</v>
      </c>
      <c r="B71" s="124"/>
      <c r="C71" s="124"/>
      <c r="D71" s="184">
        <f t="shared" si="1"/>
      </c>
      <c r="E71" s="97"/>
    </row>
    <row r="72" spans="1:5" s="167" customFormat="1" ht="19.5" customHeight="1">
      <c r="A72" s="176" t="s">
        <v>183</v>
      </c>
      <c r="B72" s="124">
        <v>2060</v>
      </c>
      <c r="C72" s="124">
        <v>24</v>
      </c>
      <c r="D72" s="184">
        <f t="shared" si="1"/>
        <v>1.2</v>
      </c>
      <c r="E72" s="97"/>
    </row>
    <row r="73" spans="1:5" s="167" customFormat="1" ht="19.5" customHeight="1">
      <c r="A73" s="174" t="s">
        <v>184</v>
      </c>
      <c r="B73" s="175">
        <f>SUM(B74:B84)</f>
        <v>0</v>
      </c>
      <c r="C73" s="175">
        <f>SUM(C74:C84)</f>
        <v>0</v>
      </c>
      <c r="D73" s="184">
        <f t="shared" si="1"/>
      </c>
      <c r="E73" s="97"/>
    </row>
    <row r="74" spans="1:5" s="167" customFormat="1" ht="19.5" customHeight="1">
      <c r="A74" s="174" t="s">
        <v>138</v>
      </c>
      <c r="B74" s="124"/>
      <c r="C74" s="124"/>
      <c r="D74" s="184">
        <f t="shared" si="1"/>
      </c>
      <c r="E74" s="97"/>
    </row>
    <row r="75" spans="1:5" s="167" customFormat="1" ht="19.5" customHeight="1">
      <c r="A75" s="174" t="s">
        <v>139</v>
      </c>
      <c r="B75" s="124"/>
      <c r="C75" s="124"/>
      <c r="D75" s="184">
        <f t="shared" si="1"/>
      </c>
      <c r="E75" s="97"/>
    </row>
    <row r="76" spans="1:5" s="167" customFormat="1" ht="19.5" customHeight="1">
      <c r="A76" s="176" t="s">
        <v>140</v>
      </c>
      <c r="B76" s="124"/>
      <c r="C76" s="124"/>
      <c r="D76" s="184">
        <f t="shared" si="1"/>
      </c>
      <c r="E76" s="97"/>
    </row>
    <row r="77" spans="1:5" s="167" customFormat="1" ht="19.5" customHeight="1">
      <c r="A77" s="176" t="s">
        <v>185</v>
      </c>
      <c r="B77" s="124"/>
      <c r="C77" s="124"/>
      <c r="D77" s="184">
        <f t="shared" si="1"/>
      </c>
      <c r="E77" s="97"/>
    </row>
    <row r="78" spans="1:5" s="167" customFormat="1" ht="19.5" customHeight="1">
      <c r="A78" s="176" t="s">
        <v>186</v>
      </c>
      <c r="B78" s="124"/>
      <c r="C78" s="124"/>
      <c r="D78" s="184">
        <f t="shared" si="1"/>
      </c>
      <c r="E78" s="97"/>
    </row>
    <row r="79" spans="1:5" s="167" customFormat="1" ht="19.5" customHeight="1">
      <c r="A79" s="97" t="s">
        <v>187</v>
      </c>
      <c r="B79" s="124"/>
      <c r="C79" s="124"/>
      <c r="D79" s="184">
        <f t="shared" si="1"/>
      </c>
      <c r="E79" s="97"/>
    </row>
    <row r="80" spans="1:5" s="167" customFormat="1" ht="19.5" customHeight="1">
      <c r="A80" s="174" t="s">
        <v>188</v>
      </c>
      <c r="B80" s="124"/>
      <c r="C80" s="124"/>
      <c r="D80" s="184">
        <f t="shared" si="1"/>
      </c>
      <c r="E80" s="97"/>
    </row>
    <row r="81" spans="1:5" s="167" customFormat="1" ht="19.5" customHeight="1">
      <c r="A81" s="174" t="s">
        <v>189</v>
      </c>
      <c r="B81" s="124"/>
      <c r="C81" s="124"/>
      <c r="D81" s="184">
        <f t="shared" si="1"/>
      </c>
      <c r="E81" s="97"/>
    </row>
    <row r="82" spans="1:5" s="167" customFormat="1" ht="19.5" customHeight="1">
      <c r="A82" s="174" t="s">
        <v>181</v>
      </c>
      <c r="B82" s="124"/>
      <c r="C82" s="124"/>
      <c r="D82" s="184">
        <f t="shared" si="1"/>
      </c>
      <c r="E82" s="97"/>
    </row>
    <row r="83" spans="1:5" s="167" customFormat="1" ht="19.5" customHeight="1">
      <c r="A83" s="176" t="s">
        <v>147</v>
      </c>
      <c r="B83" s="124"/>
      <c r="C83" s="124"/>
      <c r="D83" s="184">
        <f t="shared" si="1"/>
      </c>
      <c r="E83" s="97"/>
    </row>
    <row r="84" spans="1:5" s="167" customFormat="1" ht="19.5" customHeight="1">
      <c r="A84" s="176" t="s">
        <v>190</v>
      </c>
      <c r="B84" s="124"/>
      <c r="C84" s="124"/>
      <c r="D84" s="184">
        <f t="shared" si="1"/>
      </c>
      <c r="E84" s="97"/>
    </row>
    <row r="85" spans="1:5" s="167" customFormat="1" ht="19.5" customHeight="1">
      <c r="A85" s="176" t="s">
        <v>191</v>
      </c>
      <c r="B85" s="175">
        <f>SUM(B86:B93)</f>
        <v>337</v>
      </c>
      <c r="C85" s="175">
        <f>SUM(C86:C93)</f>
        <v>463</v>
      </c>
      <c r="D85" s="184">
        <f t="shared" si="1"/>
        <v>137.4</v>
      </c>
      <c r="E85" s="97"/>
    </row>
    <row r="86" spans="1:5" s="167" customFormat="1" ht="19.5" customHeight="1">
      <c r="A86" s="174" t="s">
        <v>138</v>
      </c>
      <c r="B86" s="124">
        <v>296</v>
      </c>
      <c r="C86" s="124">
        <v>458</v>
      </c>
      <c r="D86" s="184">
        <f t="shared" si="1"/>
        <v>154.7</v>
      </c>
      <c r="E86" s="97"/>
    </row>
    <row r="87" spans="1:5" s="167" customFormat="1" ht="19.5" customHeight="1">
      <c r="A87" s="174" t="s">
        <v>139</v>
      </c>
      <c r="B87" s="124"/>
      <c r="C87" s="124"/>
      <c r="D87" s="184">
        <f t="shared" si="1"/>
      </c>
      <c r="E87" s="97"/>
    </row>
    <row r="88" spans="1:5" s="167" customFormat="1" ht="19.5" customHeight="1">
      <c r="A88" s="174" t="s">
        <v>140</v>
      </c>
      <c r="B88" s="124"/>
      <c r="C88" s="124"/>
      <c r="D88" s="184">
        <f t="shared" si="1"/>
      </c>
      <c r="E88" s="97"/>
    </row>
    <row r="89" spans="1:5" s="167" customFormat="1" ht="19.5" customHeight="1">
      <c r="A89" s="176" t="s">
        <v>192</v>
      </c>
      <c r="B89" s="124"/>
      <c r="C89" s="124"/>
      <c r="D89" s="184">
        <f t="shared" si="1"/>
      </c>
      <c r="E89" s="97"/>
    </row>
    <row r="90" spans="1:5" s="167" customFormat="1" ht="19.5" customHeight="1">
      <c r="A90" s="176" t="s">
        <v>193</v>
      </c>
      <c r="B90" s="124"/>
      <c r="C90" s="124"/>
      <c r="D90" s="184">
        <f t="shared" si="1"/>
      </c>
      <c r="E90" s="97"/>
    </row>
    <row r="91" spans="1:5" s="167" customFormat="1" ht="19.5" customHeight="1">
      <c r="A91" s="176" t="s">
        <v>181</v>
      </c>
      <c r="B91" s="124"/>
      <c r="C91" s="124">
        <v>5</v>
      </c>
      <c r="D91" s="184">
        <f t="shared" si="1"/>
      </c>
      <c r="E91" s="97"/>
    </row>
    <row r="92" spans="1:5" s="167" customFormat="1" ht="19.5" customHeight="1">
      <c r="A92" s="176" t="s">
        <v>147</v>
      </c>
      <c r="B92" s="124"/>
      <c r="C92" s="124"/>
      <c r="D92" s="184">
        <f t="shared" si="1"/>
      </c>
      <c r="E92" s="97"/>
    </row>
    <row r="93" spans="1:5" s="167" customFormat="1" ht="19.5" customHeight="1">
      <c r="A93" s="97" t="s">
        <v>194</v>
      </c>
      <c r="B93" s="124">
        <v>41</v>
      </c>
      <c r="C93" s="124"/>
      <c r="D93" s="184">
        <f t="shared" si="1"/>
        <v>0</v>
      </c>
      <c r="E93" s="97"/>
    </row>
    <row r="94" spans="1:5" s="167" customFormat="1" ht="19.5" customHeight="1">
      <c r="A94" s="174" t="s">
        <v>195</v>
      </c>
      <c r="B94" s="175">
        <f>SUM(B95:B103)</f>
        <v>0</v>
      </c>
      <c r="C94" s="175">
        <f>SUM(C95:C103)</f>
        <v>0</v>
      </c>
      <c r="D94" s="184">
        <f t="shared" si="1"/>
      </c>
      <c r="E94" s="97"/>
    </row>
    <row r="95" spans="1:5" s="167" customFormat="1" ht="19.5" customHeight="1">
      <c r="A95" s="174" t="s">
        <v>138</v>
      </c>
      <c r="B95" s="124"/>
      <c r="C95" s="124"/>
      <c r="D95" s="184">
        <f t="shared" si="1"/>
      </c>
      <c r="E95" s="97"/>
    </row>
    <row r="96" spans="1:5" s="167" customFormat="1" ht="19.5" customHeight="1">
      <c r="A96" s="176" t="s">
        <v>139</v>
      </c>
      <c r="B96" s="124"/>
      <c r="C96" s="124"/>
      <c r="D96" s="184">
        <f t="shared" si="1"/>
      </c>
      <c r="E96" s="97"/>
    </row>
    <row r="97" spans="1:5" s="167" customFormat="1" ht="19.5" customHeight="1">
      <c r="A97" s="176" t="s">
        <v>140</v>
      </c>
      <c r="B97" s="124"/>
      <c r="C97" s="124"/>
      <c r="D97" s="184">
        <f t="shared" si="1"/>
      </c>
      <c r="E97" s="97"/>
    </row>
    <row r="98" spans="1:5" s="167" customFormat="1" ht="19.5" customHeight="1">
      <c r="A98" s="176" t="s">
        <v>196</v>
      </c>
      <c r="B98" s="124"/>
      <c r="C98" s="124"/>
      <c r="D98" s="184">
        <f t="shared" si="1"/>
      </c>
      <c r="E98" s="97"/>
    </row>
    <row r="99" spans="1:5" s="167" customFormat="1" ht="19.5" customHeight="1">
      <c r="A99" s="174" t="s">
        <v>197</v>
      </c>
      <c r="B99" s="124"/>
      <c r="C99" s="124"/>
      <c r="D99" s="184">
        <f t="shared" si="1"/>
      </c>
      <c r="E99" s="97"/>
    </row>
    <row r="100" spans="1:5" s="167" customFormat="1" ht="19.5" customHeight="1">
      <c r="A100" s="174" t="s">
        <v>198</v>
      </c>
      <c r="B100" s="124"/>
      <c r="C100" s="124"/>
      <c r="D100" s="184">
        <f t="shared" si="1"/>
      </c>
      <c r="E100" s="97"/>
    </row>
    <row r="101" spans="1:5" s="167" customFormat="1" ht="19.5" customHeight="1">
      <c r="A101" s="174" t="s">
        <v>181</v>
      </c>
      <c r="B101" s="124"/>
      <c r="C101" s="124"/>
      <c r="D101" s="184">
        <f t="shared" si="1"/>
      </c>
      <c r="E101" s="97"/>
    </row>
    <row r="102" spans="1:5" s="167" customFormat="1" ht="19.5" customHeight="1">
      <c r="A102" s="176" t="s">
        <v>147</v>
      </c>
      <c r="B102" s="124"/>
      <c r="C102" s="124"/>
      <c r="D102" s="184">
        <f t="shared" si="1"/>
      </c>
      <c r="E102" s="97"/>
    </row>
    <row r="103" spans="1:5" s="167" customFormat="1" ht="19.5" customHeight="1">
      <c r="A103" s="176" t="s">
        <v>199</v>
      </c>
      <c r="B103" s="124"/>
      <c r="C103" s="124"/>
      <c r="D103" s="184">
        <f t="shared" si="1"/>
      </c>
      <c r="E103" s="97"/>
    </row>
    <row r="104" spans="1:5" s="167" customFormat="1" ht="19.5" customHeight="1">
      <c r="A104" s="176" t="s">
        <v>200</v>
      </c>
      <c r="B104" s="175">
        <f>SUM(B105:B118)</f>
        <v>258</v>
      </c>
      <c r="C104" s="175">
        <f>SUM(C105:C118)</f>
        <v>290</v>
      </c>
      <c r="D104" s="184">
        <f t="shared" si="1"/>
        <v>112.4</v>
      </c>
      <c r="E104" s="97"/>
    </row>
    <row r="105" spans="1:5" s="167" customFormat="1" ht="19.5" customHeight="1">
      <c r="A105" s="176" t="s">
        <v>138</v>
      </c>
      <c r="B105" s="124">
        <v>205</v>
      </c>
      <c r="C105" s="124">
        <v>275</v>
      </c>
      <c r="D105" s="184">
        <f t="shared" si="1"/>
        <v>134.1</v>
      </c>
      <c r="E105" s="97"/>
    </row>
    <row r="106" spans="1:5" s="167" customFormat="1" ht="19.5" customHeight="1">
      <c r="A106" s="174" t="s">
        <v>139</v>
      </c>
      <c r="B106" s="124"/>
      <c r="C106" s="124"/>
      <c r="D106" s="184">
        <f t="shared" si="1"/>
      </c>
      <c r="E106" s="97"/>
    </row>
    <row r="107" spans="1:5" s="167" customFormat="1" ht="19.5" customHeight="1">
      <c r="A107" s="174" t="s">
        <v>140</v>
      </c>
      <c r="B107" s="124"/>
      <c r="C107" s="124"/>
      <c r="D107" s="184">
        <f t="shared" si="1"/>
      </c>
      <c r="E107" s="97"/>
    </row>
    <row r="108" spans="1:5" s="167" customFormat="1" ht="19.5" customHeight="1">
      <c r="A108" s="174" t="s">
        <v>201</v>
      </c>
      <c r="B108" s="124"/>
      <c r="C108" s="124"/>
      <c r="D108" s="184">
        <f t="shared" si="1"/>
      </c>
      <c r="E108" s="97"/>
    </row>
    <row r="109" spans="1:5" s="167" customFormat="1" ht="19.5" customHeight="1">
      <c r="A109" s="176" t="s">
        <v>202</v>
      </c>
      <c r="B109" s="124"/>
      <c r="C109" s="124"/>
      <c r="D109" s="184">
        <f t="shared" si="1"/>
      </c>
      <c r="E109" s="97"/>
    </row>
    <row r="110" spans="1:5" s="167" customFormat="1" ht="19.5" customHeight="1">
      <c r="A110" s="176" t="s">
        <v>203</v>
      </c>
      <c r="B110" s="124"/>
      <c r="C110" s="124"/>
      <c r="D110" s="184">
        <f t="shared" si="1"/>
      </c>
      <c r="E110" s="97"/>
    </row>
    <row r="111" spans="1:5" s="167" customFormat="1" ht="19.5" customHeight="1">
      <c r="A111" s="176" t="s">
        <v>204</v>
      </c>
      <c r="B111" s="124"/>
      <c r="C111" s="124"/>
      <c r="D111" s="184">
        <f t="shared" si="1"/>
      </c>
      <c r="E111" s="97"/>
    </row>
    <row r="112" spans="1:5" s="167" customFormat="1" ht="19.5" customHeight="1">
      <c r="A112" s="174" t="s">
        <v>205</v>
      </c>
      <c r="B112" s="124"/>
      <c r="C112" s="124"/>
      <c r="D112" s="184">
        <f t="shared" si="1"/>
      </c>
      <c r="E112" s="97"/>
    </row>
    <row r="113" spans="1:5" s="167" customFormat="1" ht="19.5" customHeight="1">
      <c r="A113" s="174" t="s">
        <v>206</v>
      </c>
      <c r="B113" s="124"/>
      <c r="C113" s="124"/>
      <c r="D113" s="184">
        <f t="shared" si="1"/>
      </c>
      <c r="E113" s="97"/>
    </row>
    <row r="114" spans="1:5" s="167" customFormat="1" ht="19.5" customHeight="1">
      <c r="A114" s="174" t="s">
        <v>207</v>
      </c>
      <c r="B114" s="124"/>
      <c r="C114" s="124"/>
      <c r="D114" s="184">
        <f t="shared" si="1"/>
      </c>
      <c r="E114" s="97"/>
    </row>
    <row r="115" spans="1:5" s="167" customFormat="1" ht="19.5" customHeight="1">
      <c r="A115" s="176" t="s">
        <v>208</v>
      </c>
      <c r="B115" s="124"/>
      <c r="C115" s="124"/>
      <c r="D115" s="184">
        <f t="shared" si="1"/>
      </c>
      <c r="E115" s="97"/>
    </row>
    <row r="116" spans="1:5" s="167" customFormat="1" ht="19.5" customHeight="1">
      <c r="A116" s="176" t="s">
        <v>209</v>
      </c>
      <c r="B116" s="124"/>
      <c r="C116" s="124"/>
      <c r="D116" s="184">
        <f t="shared" si="1"/>
      </c>
      <c r="E116" s="97"/>
    </row>
    <row r="117" spans="1:5" s="167" customFormat="1" ht="19.5" customHeight="1">
      <c r="A117" s="176" t="s">
        <v>147</v>
      </c>
      <c r="B117" s="124"/>
      <c r="C117" s="124"/>
      <c r="D117" s="184">
        <f t="shared" si="1"/>
      </c>
      <c r="E117" s="97"/>
    </row>
    <row r="118" spans="1:5" s="167" customFormat="1" ht="19.5" customHeight="1">
      <c r="A118" s="176" t="s">
        <v>210</v>
      </c>
      <c r="B118" s="124">
        <v>53</v>
      </c>
      <c r="C118" s="124">
        <v>15</v>
      </c>
      <c r="D118" s="184">
        <f t="shared" si="1"/>
        <v>28.3</v>
      </c>
      <c r="E118" s="97"/>
    </row>
    <row r="119" spans="1:5" s="167" customFormat="1" ht="19.5" customHeight="1">
      <c r="A119" s="97" t="s">
        <v>211</v>
      </c>
      <c r="B119" s="175">
        <f>SUM(B120:B127)</f>
        <v>911</v>
      </c>
      <c r="C119" s="175">
        <f>SUM(C120:C127)</f>
        <v>1328</v>
      </c>
      <c r="D119" s="184">
        <f t="shared" si="1"/>
        <v>145.8</v>
      </c>
      <c r="E119" s="97"/>
    </row>
    <row r="120" spans="1:5" s="167" customFormat="1" ht="19.5" customHeight="1">
      <c r="A120" s="174" t="s">
        <v>138</v>
      </c>
      <c r="B120" s="124">
        <v>911</v>
      </c>
      <c r="C120" s="124">
        <v>1328</v>
      </c>
      <c r="D120" s="184">
        <f t="shared" si="1"/>
        <v>145.8</v>
      </c>
      <c r="E120" s="97"/>
    </row>
    <row r="121" spans="1:5" s="167" customFormat="1" ht="19.5" customHeight="1">
      <c r="A121" s="174" t="s">
        <v>139</v>
      </c>
      <c r="B121" s="124"/>
      <c r="C121" s="124"/>
      <c r="D121" s="184">
        <f t="shared" si="1"/>
      </c>
      <c r="E121" s="97"/>
    </row>
    <row r="122" spans="1:5" s="167" customFormat="1" ht="19.5" customHeight="1">
      <c r="A122" s="174" t="s">
        <v>140</v>
      </c>
      <c r="B122" s="124"/>
      <c r="C122" s="124"/>
      <c r="D122" s="184">
        <f t="shared" si="1"/>
      </c>
      <c r="E122" s="97"/>
    </row>
    <row r="123" spans="1:5" s="167" customFormat="1" ht="19.5" customHeight="1">
      <c r="A123" s="176" t="s">
        <v>212</v>
      </c>
      <c r="B123" s="124"/>
      <c r="C123" s="124"/>
      <c r="D123" s="184">
        <f t="shared" si="1"/>
      </c>
      <c r="E123" s="97"/>
    </row>
    <row r="124" spans="1:5" s="167" customFormat="1" ht="19.5" customHeight="1">
      <c r="A124" s="176" t="s">
        <v>213</v>
      </c>
      <c r="B124" s="124"/>
      <c r="C124" s="124"/>
      <c r="D124" s="184">
        <f t="shared" si="1"/>
      </c>
      <c r="E124" s="97"/>
    </row>
    <row r="125" spans="1:5" s="167" customFormat="1" ht="19.5" customHeight="1">
      <c r="A125" s="176" t="s">
        <v>214</v>
      </c>
      <c r="B125" s="124"/>
      <c r="C125" s="124"/>
      <c r="D125" s="184">
        <f t="shared" si="1"/>
      </c>
      <c r="E125" s="97"/>
    </row>
    <row r="126" spans="1:5" s="167" customFormat="1" ht="19.5" customHeight="1">
      <c r="A126" s="174" t="s">
        <v>147</v>
      </c>
      <c r="B126" s="124"/>
      <c r="C126" s="124"/>
      <c r="D126" s="184">
        <f t="shared" si="1"/>
      </c>
      <c r="E126" s="97"/>
    </row>
    <row r="127" spans="1:5" s="167" customFormat="1" ht="19.5" customHeight="1">
      <c r="A127" s="174" t="s">
        <v>215</v>
      </c>
      <c r="B127" s="124"/>
      <c r="C127" s="124"/>
      <c r="D127" s="184">
        <f t="shared" si="1"/>
      </c>
      <c r="E127" s="97"/>
    </row>
    <row r="128" spans="1:5" s="167" customFormat="1" ht="19.5" customHeight="1">
      <c r="A128" s="97" t="s">
        <v>216</v>
      </c>
      <c r="B128" s="175">
        <f>SUM(B129:B138)</f>
        <v>542</v>
      </c>
      <c r="C128" s="175">
        <f>SUM(C129:C138)</f>
        <v>598</v>
      </c>
      <c r="D128" s="184">
        <f t="shared" si="1"/>
        <v>110.3</v>
      </c>
      <c r="E128" s="97"/>
    </row>
    <row r="129" spans="1:5" s="167" customFormat="1" ht="19.5" customHeight="1">
      <c r="A129" s="174" t="s">
        <v>138</v>
      </c>
      <c r="B129" s="124">
        <v>500</v>
      </c>
      <c r="C129" s="124">
        <v>598</v>
      </c>
      <c r="D129" s="184">
        <f t="shared" si="1"/>
        <v>119.6</v>
      </c>
      <c r="E129" s="97"/>
    </row>
    <row r="130" spans="1:5" s="167" customFormat="1" ht="19.5" customHeight="1">
      <c r="A130" s="174" t="s">
        <v>139</v>
      </c>
      <c r="B130" s="124"/>
      <c r="C130" s="124"/>
      <c r="D130" s="184">
        <f t="shared" si="1"/>
      </c>
      <c r="E130" s="97"/>
    </row>
    <row r="131" spans="1:5" s="167" customFormat="1" ht="19.5" customHeight="1">
      <c r="A131" s="174" t="s">
        <v>140</v>
      </c>
      <c r="B131" s="124"/>
      <c r="C131" s="124"/>
      <c r="D131" s="184">
        <f t="shared" si="1"/>
      </c>
      <c r="E131" s="97"/>
    </row>
    <row r="132" spans="1:5" s="167" customFormat="1" ht="19.5" customHeight="1">
      <c r="A132" s="176" t="s">
        <v>217</v>
      </c>
      <c r="B132" s="124"/>
      <c r="C132" s="124"/>
      <c r="D132" s="184">
        <f t="shared" si="1"/>
      </c>
      <c r="E132" s="97"/>
    </row>
    <row r="133" spans="1:5" s="167" customFormat="1" ht="19.5" customHeight="1">
      <c r="A133" s="176" t="s">
        <v>218</v>
      </c>
      <c r="B133" s="124"/>
      <c r="C133" s="124"/>
      <c r="D133" s="184">
        <f aca="true" t="shared" si="2" ref="D133:D196">IF(B133=0,"",ROUND(C133/B133*100,1))</f>
      </c>
      <c r="E133" s="97"/>
    </row>
    <row r="134" spans="1:5" s="167" customFormat="1" ht="19.5" customHeight="1">
      <c r="A134" s="176" t="s">
        <v>219</v>
      </c>
      <c r="B134" s="124"/>
      <c r="C134" s="124"/>
      <c r="D134" s="184">
        <f t="shared" si="2"/>
      </c>
      <c r="E134" s="97"/>
    </row>
    <row r="135" spans="1:5" s="167" customFormat="1" ht="19.5" customHeight="1">
      <c r="A135" s="174" t="s">
        <v>220</v>
      </c>
      <c r="B135" s="124"/>
      <c r="C135" s="124"/>
      <c r="D135" s="184">
        <f t="shared" si="2"/>
      </c>
      <c r="E135" s="97"/>
    </row>
    <row r="136" spans="1:5" s="167" customFormat="1" ht="19.5" customHeight="1">
      <c r="A136" s="174" t="s">
        <v>221</v>
      </c>
      <c r="B136" s="124">
        <v>32</v>
      </c>
      <c r="C136" s="124"/>
      <c r="D136" s="184">
        <f t="shared" si="2"/>
        <v>0</v>
      </c>
      <c r="E136" s="97"/>
    </row>
    <row r="137" spans="1:5" s="167" customFormat="1" ht="19.5" customHeight="1">
      <c r="A137" s="174" t="s">
        <v>147</v>
      </c>
      <c r="B137" s="124"/>
      <c r="C137" s="124"/>
      <c r="D137" s="184">
        <f t="shared" si="2"/>
      </c>
      <c r="E137" s="97"/>
    </row>
    <row r="138" spans="1:5" s="167" customFormat="1" ht="19.5" customHeight="1">
      <c r="A138" s="176" t="s">
        <v>222</v>
      </c>
      <c r="B138" s="124">
        <v>10</v>
      </c>
      <c r="C138" s="124"/>
      <c r="D138" s="184">
        <f t="shared" si="2"/>
        <v>0</v>
      </c>
      <c r="E138" s="97"/>
    </row>
    <row r="139" spans="1:5" s="167" customFormat="1" ht="19.5" customHeight="1">
      <c r="A139" s="176" t="s">
        <v>223</v>
      </c>
      <c r="B139" s="175">
        <f>SUM(B140:B150)</f>
        <v>0</v>
      </c>
      <c r="C139" s="175">
        <f>SUM(C140:C150)</f>
        <v>0</v>
      </c>
      <c r="D139" s="184">
        <f t="shared" si="2"/>
      </c>
      <c r="E139" s="97"/>
    </row>
    <row r="140" spans="1:5" s="167" customFormat="1" ht="19.5" customHeight="1">
      <c r="A140" s="176" t="s">
        <v>138</v>
      </c>
      <c r="B140" s="124"/>
      <c r="C140" s="124"/>
      <c r="D140" s="184">
        <f t="shared" si="2"/>
      </c>
      <c r="E140" s="97"/>
    </row>
    <row r="141" spans="1:5" s="167" customFormat="1" ht="19.5" customHeight="1">
      <c r="A141" s="97" t="s">
        <v>139</v>
      </c>
      <c r="B141" s="124"/>
      <c r="C141" s="124"/>
      <c r="D141" s="184">
        <f t="shared" si="2"/>
      </c>
      <c r="E141" s="97"/>
    </row>
    <row r="142" spans="1:5" s="167" customFormat="1" ht="19.5" customHeight="1">
      <c r="A142" s="174" t="s">
        <v>140</v>
      </c>
      <c r="B142" s="124"/>
      <c r="C142" s="124"/>
      <c r="D142" s="184">
        <f t="shared" si="2"/>
      </c>
      <c r="E142" s="97"/>
    </row>
    <row r="143" spans="1:5" s="167" customFormat="1" ht="19.5" customHeight="1">
      <c r="A143" s="174" t="s">
        <v>224</v>
      </c>
      <c r="B143" s="124"/>
      <c r="C143" s="124"/>
      <c r="D143" s="184">
        <f t="shared" si="2"/>
      </c>
      <c r="E143" s="97"/>
    </row>
    <row r="144" spans="1:5" s="167" customFormat="1" ht="19.5" customHeight="1">
      <c r="A144" s="174" t="s">
        <v>225</v>
      </c>
      <c r="B144" s="124"/>
      <c r="C144" s="124"/>
      <c r="D144" s="184">
        <f t="shared" si="2"/>
      </c>
      <c r="E144" s="97"/>
    </row>
    <row r="145" spans="1:5" s="167" customFormat="1" ht="19.5" customHeight="1">
      <c r="A145" s="176" t="s">
        <v>226</v>
      </c>
      <c r="B145" s="124"/>
      <c r="C145" s="124"/>
      <c r="D145" s="184">
        <f t="shared" si="2"/>
      </c>
      <c r="E145" s="97"/>
    </row>
    <row r="146" spans="1:5" s="167" customFormat="1" ht="19.5" customHeight="1">
      <c r="A146" s="176" t="s">
        <v>227</v>
      </c>
      <c r="B146" s="124"/>
      <c r="C146" s="124"/>
      <c r="D146" s="184">
        <f t="shared" si="2"/>
      </c>
      <c r="E146" s="97"/>
    </row>
    <row r="147" spans="1:5" s="167" customFormat="1" ht="19.5" customHeight="1">
      <c r="A147" s="176" t="s">
        <v>228</v>
      </c>
      <c r="B147" s="124"/>
      <c r="C147" s="124"/>
      <c r="D147" s="184">
        <f t="shared" si="2"/>
      </c>
      <c r="E147" s="97"/>
    </row>
    <row r="148" spans="1:5" s="167" customFormat="1" ht="19.5" customHeight="1">
      <c r="A148" s="174" t="s">
        <v>229</v>
      </c>
      <c r="B148" s="124"/>
      <c r="C148" s="124"/>
      <c r="D148" s="184">
        <f t="shared" si="2"/>
      </c>
      <c r="E148" s="97"/>
    </row>
    <row r="149" spans="1:5" s="167" customFormat="1" ht="19.5" customHeight="1">
      <c r="A149" s="174" t="s">
        <v>147</v>
      </c>
      <c r="B149" s="124"/>
      <c r="C149" s="124"/>
      <c r="D149" s="184">
        <f t="shared" si="2"/>
      </c>
      <c r="E149" s="97"/>
    </row>
    <row r="150" spans="1:5" s="167" customFormat="1" ht="19.5" customHeight="1">
      <c r="A150" s="174" t="s">
        <v>230</v>
      </c>
      <c r="B150" s="124"/>
      <c r="C150" s="124"/>
      <c r="D150" s="184">
        <f t="shared" si="2"/>
      </c>
      <c r="E150" s="97"/>
    </row>
    <row r="151" spans="1:5" s="167" customFormat="1" ht="19.5" customHeight="1">
      <c r="A151" s="176" t="s">
        <v>231</v>
      </c>
      <c r="B151" s="175">
        <f>SUM(B152:B160)</f>
        <v>3382</v>
      </c>
      <c r="C151" s="175">
        <f>SUM(C152:C160)</f>
        <v>3528</v>
      </c>
      <c r="D151" s="184">
        <f t="shared" si="2"/>
        <v>104.3</v>
      </c>
      <c r="E151" s="97"/>
    </row>
    <row r="152" spans="1:5" s="167" customFormat="1" ht="19.5" customHeight="1">
      <c r="A152" s="176" t="s">
        <v>138</v>
      </c>
      <c r="B152" s="124">
        <v>3260</v>
      </c>
      <c r="C152" s="124">
        <v>3418</v>
      </c>
      <c r="D152" s="184">
        <f t="shared" si="2"/>
        <v>104.8</v>
      </c>
      <c r="E152" s="97"/>
    </row>
    <row r="153" spans="1:5" s="167" customFormat="1" ht="19.5" customHeight="1">
      <c r="A153" s="176" t="s">
        <v>139</v>
      </c>
      <c r="B153" s="124"/>
      <c r="C153" s="124"/>
      <c r="D153" s="184">
        <f t="shared" si="2"/>
      </c>
      <c r="E153" s="97"/>
    </row>
    <row r="154" spans="1:5" s="167" customFormat="1" ht="19.5" customHeight="1">
      <c r="A154" s="97" t="s">
        <v>140</v>
      </c>
      <c r="B154" s="124"/>
      <c r="C154" s="124"/>
      <c r="D154" s="184">
        <f t="shared" si="2"/>
      </c>
      <c r="E154" s="97"/>
    </row>
    <row r="155" spans="1:5" s="167" customFormat="1" ht="19.5" customHeight="1">
      <c r="A155" s="174" t="s">
        <v>232</v>
      </c>
      <c r="B155" s="124"/>
      <c r="C155" s="124">
        <v>25</v>
      </c>
      <c r="D155" s="184">
        <f t="shared" si="2"/>
      </c>
      <c r="E155" s="97"/>
    </row>
    <row r="156" spans="1:5" s="167" customFormat="1" ht="19.5" customHeight="1">
      <c r="A156" s="174" t="s">
        <v>233</v>
      </c>
      <c r="B156" s="124">
        <v>5</v>
      </c>
      <c r="C156" s="124">
        <v>75</v>
      </c>
      <c r="D156" s="184">
        <f t="shared" si="2"/>
        <v>1500</v>
      </c>
      <c r="E156" s="97"/>
    </row>
    <row r="157" spans="1:5" s="167" customFormat="1" ht="19.5" customHeight="1">
      <c r="A157" s="174" t="s">
        <v>234</v>
      </c>
      <c r="B157" s="124"/>
      <c r="C157" s="124"/>
      <c r="D157" s="184">
        <f t="shared" si="2"/>
      </c>
      <c r="E157" s="97"/>
    </row>
    <row r="158" spans="1:5" s="167" customFormat="1" ht="19.5" customHeight="1">
      <c r="A158" s="176" t="s">
        <v>181</v>
      </c>
      <c r="B158" s="124"/>
      <c r="C158" s="124"/>
      <c r="D158" s="184">
        <f t="shared" si="2"/>
      </c>
      <c r="E158" s="97"/>
    </row>
    <row r="159" spans="1:5" s="167" customFormat="1" ht="19.5" customHeight="1">
      <c r="A159" s="176" t="s">
        <v>147</v>
      </c>
      <c r="B159" s="124"/>
      <c r="C159" s="124"/>
      <c r="D159" s="184">
        <f t="shared" si="2"/>
      </c>
      <c r="E159" s="97"/>
    </row>
    <row r="160" spans="1:5" s="167" customFormat="1" ht="19.5" customHeight="1">
      <c r="A160" s="176" t="s">
        <v>235</v>
      </c>
      <c r="B160" s="124">
        <v>117</v>
      </c>
      <c r="C160" s="124">
        <v>10</v>
      </c>
      <c r="D160" s="184">
        <f t="shared" si="2"/>
        <v>8.5</v>
      </c>
      <c r="E160" s="97"/>
    </row>
    <row r="161" spans="1:5" s="167" customFormat="1" ht="19.5" customHeight="1">
      <c r="A161" s="174" t="s">
        <v>236</v>
      </c>
      <c r="B161" s="175">
        <f>SUM(B162:B173)</f>
        <v>743</v>
      </c>
      <c r="C161" s="175">
        <f>SUM(C162:C173)</f>
        <v>0</v>
      </c>
      <c r="D161" s="184">
        <f t="shared" si="2"/>
        <v>0</v>
      </c>
      <c r="E161" s="97"/>
    </row>
    <row r="162" spans="1:5" s="167" customFormat="1" ht="19.5" customHeight="1">
      <c r="A162" s="174" t="s">
        <v>138</v>
      </c>
      <c r="B162" s="124">
        <v>743</v>
      </c>
      <c r="C162" s="124"/>
      <c r="D162" s="184">
        <f t="shared" si="2"/>
        <v>0</v>
      </c>
      <c r="E162" s="97"/>
    </row>
    <row r="163" spans="1:5" s="167" customFormat="1" ht="19.5" customHeight="1">
      <c r="A163" s="174" t="s">
        <v>139</v>
      </c>
      <c r="B163" s="124"/>
      <c r="C163" s="124"/>
      <c r="D163" s="184">
        <f t="shared" si="2"/>
      </c>
      <c r="E163" s="97"/>
    </row>
    <row r="164" spans="1:5" s="167" customFormat="1" ht="19.5" customHeight="1">
      <c r="A164" s="176" t="s">
        <v>140</v>
      </c>
      <c r="B164" s="124"/>
      <c r="C164" s="124"/>
      <c r="D164" s="184">
        <f t="shared" si="2"/>
      </c>
      <c r="E164" s="97"/>
    </row>
    <row r="165" spans="1:5" s="167" customFormat="1" ht="19.5" customHeight="1">
      <c r="A165" s="176" t="s">
        <v>237</v>
      </c>
      <c r="B165" s="124"/>
      <c r="C165" s="124"/>
      <c r="D165" s="184">
        <f t="shared" si="2"/>
      </c>
      <c r="E165" s="97"/>
    </row>
    <row r="166" spans="1:5" s="167" customFormat="1" ht="20.25" customHeight="1">
      <c r="A166" s="176" t="s">
        <v>238</v>
      </c>
      <c r="B166" s="124"/>
      <c r="C166" s="124"/>
      <c r="D166" s="184">
        <f t="shared" si="2"/>
      </c>
      <c r="E166" s="97"/>
    </row>
    <row r="167" spans="1:5" s="167" customFormat="1" ht="19.5" customHeight="1">
      <c r="A167" s="176" t="s">
        <v>239</v>
      </c>
      <c r="B167" s="124"/>
      <c r="C167" s="124"/>
      <c r="D167" s="184">
        <f t="shared" si="2"/>
      </c>
      <c r="E167" s="97"/>
    </row>
    <row r="168" spans="1:5" s="167" customFormat="1" ht="19.5" customHeight="1">
      <c r="A168" s="174" t="s">
        <v>240</v>
      </c>
      <c r="B168" s="124"/>
      <c r="C168" s="124"/>
      <c r="D168" s="184">
        <f t="shared" si="2"/>
      </c>
      <c r="E168" s="97"/>
    </row>
    <row r="169" spans="1:5" s="167" customFormat="1" ht="19.5" customHeight="1">
      <c r="A169" s="174" t="s">
        <v>241</v>
      </c>
      <c r="B169" s="124"/>
      <c r="C169" s="124"/>
      <c r="D169" s="184">
        <f t="shared" si="2"/>
      </c>
      <c r="E169" s="97"/>
    </row>
    <row r="170" spans="1:5" s="167" customFormat="1" ht="19.5" customHeight="1">
      <c r="A170" s="174" t="s">
        <v>242</v>
      </c>
      <c r="B170" s="124"/>
      <c r="C170" s="124"/>
      <c r="D170" s="184">
        <f t="shared" si="2"/>
      </c>
      <c r="E170" s="97"/>
    </row>
    <row r="171" spans="1:5" s="167" customFormat="1" ht="19.5" customHeight="1">
      <c r="A171" s="176" t="s">
        <v>181</v>
      </c>
      <c r="B171" s="124"/>
      <c r="C171" s="124"/>
      <c r="D171" s="184">
        <f t="shared" si="2"/>
      </c>
      <c r="E171" s="97"/>
    </row>
    <row r="172" spans="1:5" s="167" customFormat="1" ht="19.5" customHeight="1">
      <c r="A172" s="176" t="s">
        <v>147</v>
      </c>
      <c r="B172" s="124"/>
      <c r="C172" s="124"/>
      <c r="D172" s="184">
        <f t="shared" si="2"/>
      </c>
      <c r="E172" s="97"/>
    </row>
    <row r="173" spans="1:5" s="167" customFormat="1" ht="19.5" customHeight="1">
      <c r="A173" s="176" t="s">
        <v>243</v>
      </c>
      <c r="B173" s="124"/>
      <c r="C173" s="124"/>
      <c r="D173" s="184">
        <f t="shared" si="2"/>
      </c>
      <c r="E173" s="97"/>
    </row>
    <row r="174" spans="1:5" s="167" customFormat="1" ht="19.5" customHeight="1">
      <c r="A174" s="174" t="s">
        <v>244</v>
      </c>
      <c r="B174" s="175">
        <f>SUM(B175:B180)</f>
        <v>348</v>
      </c>
      <c r="C174" s="175">
        <f>SUM(C175:C180)</f>
        <v>218</v>
      </c>
      <c r="D174" s="184">
        <f t="shared" si="2"/>
        <v>62.6</v>
      </c>
      <c r="E174" s="97"/>
    </row>
    <row r="175" spans="1:5" s="167" customFormat="1" ht="19.5" customHeight="1">
      <c r="A175" s="174" t="s">
        <v>138</v>
      </c>
      <c r="B175" s="124">
        <v>109</v>
      </c>
      <c r="C175" s="124">
        <v>218</v>
      </c>
      <c r="D175" s="184">
        <f t="shared" si="2"/>
        <v>200</v>
      </c>
      <c r="E175" s="97"/>
    </row>
    <row r="176" spans="1:5" s="168" customFormat="1" ht="19.5" customHeight="1">
      <c r="A176" s="174" t="s">
        <v>139</v>
      </c>
      <c r="B176" s="124"/>
      <c r="C176" s="124"/>
      <c r="D176" s="184">
        <f t="shared" si="2"/>
      </c>
      <c r="E176" s="97"/>
    </row>
    <row r="177" spans="1:5" s="167" customFormat="1" ht="19.5" customHeight="1">
      <c r="A177" s="176" t="s">
        <v>140</v>
      </c>
      <c r="B177" s="124"/>
      <c r="C177" s="124"/>
      <c r="D177" s="184">
        <f t="shared" si="2"/>
      </c>
      <c r="E177" s="97"/>
    </row>
    <row r="178" spans="1:5" s="167" customFormat="1" ht="19.5" customHeight="1">
      <c r="A178" s="176" t="s">
        <v>245</v>
      </c>
      <c r="B178" s="124"/>
      <c r="C178" s="124"/>
      <c r="D178" s="184">
        <f t="shared" si="2"/>
      </c>
      <c r="E178" s="97"/>
    </row>
    <row r="179" spans="1:5" s="167" customFormat="1" ht="19.5" customHeight="1">
      <c r="A179" s="176" t="s">
        <v>147</v>
      </c>
      <c r="B179" s="124"/>
      <c r="C179" s="124"/>
      <c r="D179" s="184">
        <f t="shared" si="2"/>
      </c>
      <c r="E179" s="97"/>
    </row>
    <row r="180" spans="1:5" s="167" customFormat="1" ht="19.5" customHeight="1">
      <c r="A180" s="97" t="s">
        <v>246</v>
      </c>
      <c r="B180" s="124">
        <v>239</v>
      </c>
      <c r="C180" s="124"/>
      <c r="D180" s="184">
        <f t="shared" si="2"/>
        <v>0</v>
      </c>
      <c r="E180" s="97"/>
    </row>
    <row r="181" spans="1:5" s="167" customFormat="1" ht="19.5" customHeight="1">
      <c r="A181" s="174" t="s">
        <v>247</v>
      </c>
      <c r="B181" s="175">
        <f>SUM(B182:B187)</f>
        <v>48</v>
      </c>
      <c r="C181" s="175">
        <f>SUM(C182:C187)</f>
        <v>25</v>
      </c>
      <c r="D181" s="184">
        <f t="shared" si="2"/>
        <v>52.1</v>
      </c>
      <c r="E181" s="97"/>
    </row>
    <row r="182" spans="1:5" s="167" customFormat="1" ht="19.5" customHeight="1">
      <c r="A182" s="174" t="s">
        <v>138</v>
      </c>
      <c r="B182" s="124">
        <v>48</v>
      </c>
      <c r="C182" s="124">
        <v>25</v>
      </c>
      <c r="D182" s="184">
        <f t="shared" si="2"/>
        <v>52.1</v>
      </c>
      <c r="E182" s="97"/>
    </row>
    <row r="183" spans="1:5" s="167" customFormat="1" ht="20.25" customHeight="1">
      <c r="A183" s="174" t="s">
        <v>139</v>
      </c>
      <c r="B183" s="124"/>
      <c r="C183" s="124"/>
      <c r="D183" s="184">
        <f t="shared" si="2"/>
      </c>
      <c r="E183" s="97"/>
    </row>
    <row r="184" spans="1:5" s="167" customFormat="1" ht="19.5" customHeight="1">
      <c r="A184" s="176" t="s">
        <v>140</v>
      </c>
      <c r="B184" s="124"/>
      <c r="C184" s="124"/>
      <c r="D184" s="184">
        <f t="shared" si="2"/>
      </c>
      <c r="E184" s="97"/>
    </row>
    <row r="185" spans="1:5" s="167" customFormat="1" ht="19.5" customHeight="1">
      <c r="A185" s="176" t="s">
        <v>248</v>
      </c>
      <c r="B185" s="124"/>
      <c r="C185" s="124"/>
      <c r="D185" s="184">
        <f t="shared" si="2"/>
      </c>
      <c r="E185" s="97"/>
    </row>
    <row r="186" spans="1:5" s="167" customFormat="1" ht="19.5" customHeight="1">
      <c r="A186" s="176" t="s">
        <v>147</v>
      </c>
      <c r="B186" s="124"/>
      <c r="C186" s="124"/>
      <c r="D186" s="184">
        <f t="shared" si="2"/>
      </c>
      <c r="E186" s="97"/>
    </row>
    <row r="187" spans="1:5" s="167" customFormat="1" ht="19.5" customHeight="1">
      <c r="A187" s="174" t="s">
        <v>249</v>
      </c>
      <c r="B187" s="124"/>
      <c r="C187" s="124"/>
      <c r="D187" s="184">
        <f t="shared" si="2"/>
      </c>
      <c r="E187" s="97"/>
    </row>
    <row r="188" spans="1:5" s="167" customFormat="1" ht="19.5" customHeight="1">
      <c r="A188" s="174" t="s">
        <v>250</v>
      </c>
      <c r="B188" s="175">
        <f>SUM(B189:B196)</f>
        <v>0</v>
      </c>
      <c r="C188" s="175">
        <f>SUM(C189:C196)</f>
        <v>0</v>
      </c>
      <c r="D188" s="184">
        <f t="shared" si="2"/>
      </c>
      <c r="E188" s="97"/>
    </row>
    <row r="189" spans="1:5" s="167" customFormat="1" ht="19.5" customHeight="1">
      <c r="A189" s="174" t="s">
        <v>138</v>
      </c>
      <c r="B189" s="124"/>
      <c r="C189" s="124"/>
      <c r="D189" s="184">
        <f t="shared" si="2"/>
      </c>
      <c r="E189" s="97"/>
    </row>
    <row r="190" spans="1:5" s="167" customFormat="1" ht="19.5" customHeight="1">
      <c r="A190" s="176" t="s">
        <v>139</v>
      </c>
      <c r="B190" s="124"/>
      <c r="C190" s="124"/>
      <c r="D190" s="184">
        <f t="shared" si="2"/>
      </c>
      <c r="E190" s="97"/>
    </row>
    <row r="191" spans="1:5" s="167" customFormat="1" ht="19.5" customHeight="1">
      <c r="A191" s="176" t="s">
        <v>140</v>
      </c>
      <c r="B191" s="124"/>
      <c r="C191" s="124"/>
      <c r="D191" s="184">
        <f t="shared" si="2"/>
      </c>
      <c r="E191" s="97"/>
    </row>
    <row r="192" spans="1:5" s="167" customFormat="1" ht="19.5" customHeight="1">
      <c r="A192" s="176" t="s">
        <v>251</v>
      </c>
      <c r="B192" s="124"/>
      <c r="C192" s="124"/>
      <c r="D192" s="184">
        <f t="shared" si="2"/>
      </c>
      <c r="E192" s="97"/>
    </row>
    <row r="193" spans="1:5" s="167" customFormat="1" ht="19.5" customHeight="1">
      <c r="A193" s="97" t="s">
        <v>252</v>
      </c>
      <c r="B193" s="124"/>
      <c r="C193" s="124"/>
      <c r="D193" s="184">
        <f t="shared" si="2"/>
      </c>
      <c r="E193" s="97"/>
    </row>
    <row r="194" spans="1:5" s="167" customFormat="1" ht="19.5" customHeight="1">
      <c r="A194" s="174" t="s">
        <v>253</v>
      </c>
      <c r="B194" s="124"/>
      <c r="C194" s="124"/>
      <c r="D194" s="184">
        <f t="shared" si="2"/>
      </c>
      <c r="E194" s="97"/>
    </row>
    <row r="195" spans="1:5" s="167" customFormat="1" ht="19.5" customHeight="1">
      <c r="A195" s="174" t="s">
        <v>147</v>
      </c>
      <c r="B195" s="124"/>
      <c r="C195" s="124"/>
      <c r="D195" s="184">
        <f t="shared" si="2"/>
      </c>
      <c r="E195" s="97"/>
    </row>
    <row r="196" spans="1:5" s="167" customFormat="1" ht="19.5" customHeight="1">
      <c r="A196" s="174" t="s">
        <v>254</v>
      </c>
      <c r="B196" s="124"/>
      <c r="C196" s="124"/>
      <c r="D196" s="184">
        <f t="shared" si="2"/>
      </c>
      <c r="E196" s="97"/>
    </row>
    <row r="197" spans="1:5" s="167" customFormat="1" ht="19.5" customHeight="1">
      <c r="A197" s="176" t="s">
        <v>255</v>
      </c>
      <c r="B197" s="175">
        <f>SUM(B198:B202)</f>
        <v>257</v>
      </c>
      <c r="C197" s="175">
        <f>SUM(C198:C202)</f>
        <v>308</v>
      </c>
      <c r="D197" s="184">
        <f aca="true" t="shared" si="3" ref="D197:D260">IF(B197=0,"",ROUND(C197/B197*100,1))</f>
        <v>119.8</v>
      </c>
      <c r="E197" s="97"/>
    </row>
    <row r="198" spans="1:5" s="167" customFormat="1" ht="19.5" customHeight="1">
      <c r="A198" s="176" t="s">
        <v>138</v>
      </c>
      <c r="B198" s="124">
        <v>226</v>
      </c>
      <c r="C198" s="124">
        <v>308</v>
      </c>
      <c r="D198" s="184">
        <f t="shared" si="3"/>
        <v>136.3</v>
      </c>
      <c r="E198" s="97"/>
    </row>
    <row r="199" spans="1:5" s="167" customFormat="1" ht="19.5" customHeight="1">
      <c r="A199" s="176" t="s">
        <v>139</v>
      </c>
      <c r="B199" s="124"/>
      <c r="C199" s="124"/>
      <c r="D199" s="184">
        <f t="shared" si="3"/>
      </c>
      <c r="E199" s="97"/>
    </row>
    <row r="200" spans="1:5" s="167" customFormat="1" ht="19.5" customHeight="1">
      <c r="A200" s="174" t="s">
        <v>140</v>
      </c>
      <c r="B200" s="124"/>
      <c r="C200" s="124"/>
      <c r="D200" s="184">
        <f t="shared" si="3"/>
      </c>
      <c r="E200" s="97"/>
    </row>
    <row r="201" spans="1:5" s="167" customFormat="1" ht="19.5" customHeight="1">
      <c r="A201" s="174" t="s">
        <v>256</v>
      </c>
      <c r="B201" s="124"/>
      <c r="C201" s="124"/>
      <c r="D201" s="184">
        <f t="shared" si="3"/>
      </c>
      <c r="E201" s="97"/>
    </row>
    <row r="202" spans="1:5" s="167" customFormat="1" ht="19.5" customHeight="1">
      <c r="A202" s="174" t="s">
        <v>257</v>
      </c>
      <c r="B202" s="124">
        <v>31</v>
      </c>
      <c r="C202" s="124"/>
      <c r="D202" s="184">
        <f t="shared" si="3"/>
        <v>0</v>
      </c>
      <c r="E202" s="97"/>
    </row>
    <row r="203" spans="1:5" s="167" customFormat="1" ht="19.5" customHeight="1">
      <c r="A203" s="176" t="s">
        <v>258</v>
      </c>
      <c r="B203" s="175">
        <f>SUM(B204:B209)</f>
        <v>63</v>
      </c>
      <c r="C203" s="175">
        <f>SUM(C204:C209)</f>
        <v>86</v>
      </c>
      <c r="D203" s="184">
        <f t="shared" si="3"/>
        <v>136.5</v>
      </c>
      <c r="E203" s="97"/>
    </row>
    <row r="204" spans="1:5" s="167" customFormat="1" ht="19.5" customHeight="1">
      <c r="A204" s="176" t="s">
        <v>138</v>
      </c>
      <c r="B204" s="124">
        <v>63</v>
      </c>
      <c r="C204" s="124">
        <v>86</v>
      </c>
      <c r="D204" s="184">
        <f t="shared" si="3"/>
        <v>136.5</v>
      </c>
      <c r="E204" s="97"/>
    </row>
    <row r="205" spans="1:5" s="167" customFormat="1" ht="19.5" customHeight="1">
      <c r="A205" s="176" t="s">
        <v>139</v>
      </c>
      <c r="B205" s="124"/>
      <c r="C205" s="124"/>
      <c r="D205" s="184">
        <f t="shared" si="3"/>
      </c>
      <c r="E205" s="97"/>
    </row>
    <row r="206" spans="1:5" s="167" customFormat="1" ht="19.5" customHeight="1">
      <c r="A206" s="97" t="s">
        <v>140</v>
      </c>
      <c r="B206" s="124"/>
      <c r="C206" s="124"/>
      <c r="D206" s="184">
        <f t="shared" si="3"/>
      </c>
      <c r="E206" s="97"/>
    </row>
    <row r="207" spans="1:5" s="167" customFormat="1" ht="19.5" customHeight="1">
      <c r="A207" s="174" t="s">
        <v>152</v>
      </c>
      <c r="B207" s="124"/>
      <c r="C207" s="124"/>
      <c r="D207" s="184">
        <f t="shared" si="3"/>
      </c>
      <c r="E207" s="97"/>
    </row>
    <row r="208" spans="1:5" s="167" customFormat="1" ht="19.5" customHeight="1">
      <c r="A208" s="174" t="s">
        <v>147</v>
      </c>
      <c r="B208" s="124"/>
      <c r="C208" s="124"/>
      <c r="D208" s="184">
        <f t="shared" si="3"/>
      </c>
      <c r="E208" s="97"/>
    </row>
    <row r="209" spans="1:5" s="167" customFormat="1" ht="19.5" customHeight="1">
      <c r="A209" s="174" t="s">
        <v>259</v>
      </c>
      <c r="B209" s="124"/>
      <c r="C209" s="124"/>
      <c r="D209" s="184">
        <f t="shared" si="3"/>
      </c>
      <c r="E209" s="97"/>
    </row>
    <row r="210" spans="1:5" s="167" customFormat="1" ht="19.5" customHeight="1">
      <c r="A210" s="176" t="s">
        <v>260</v>
      </c>
      <c r="B210" s="175">
        <f>SUM(B211:B217)</f>
        <v>592</v>
      </c>
      <c r="C210" s="175">
        <f>SUM(C211:C217)</f>
        <v>560</v>
      </c>
      <c r="D210" s="184">
        <f t="shared" si="3"/>
        <v>94.6</v>
      </c>
      <c r="E210" s="97"/>
    </row>
    <row r="211" spans="1:5" s="167" customFormat="1" ht="19.5" customHeight="1">
      <c r="A211" s="176" t="s">
        <v>138</v>
      </c>
      <c r="B211" s="124">
        <v>376</v>
      </c>
      <c r="C211" s="124">
        <v>560</v>
      </c>
      <c r="D211" s="184">
        <f t="shared" si="3"/>
        <v>148.9</v>
      </c>
      <c r="E211" s="96"/>
    </row>
    <row r="212" spans="1:5" s="167" customFormat="1" ht="19.5" customHeight="1">
      <c r="A212" s="176" t="s">
        <v>139</v>
      </c>
      <c r="B212" s="124"/>
      <c r="C212" s="124"/>
      <c r="D212" s="184">
        <f t="shared" si="3"/>
      </c>
      <c r="E212" s="96"/>
    </row>
    <row r="213" spans="1:5" s="167" customFormat="1" ht="19.5" customHeight="1">
      <c r="A213" s="174" t="s">
        <v>140</v>
      </c>
      <c r="B213" s="177"/>
      <c r="C213" s="177"/>
      <c r="D213" s="184">
        <f t="shared" si="3"/>
      </c>
      <c r="E213" s="96"/>
    </row>
    <row r="214" spans="1:5" s="167" customFormat="1" ht="19.5" customHeight="1">
      <c r="A214" s="174" t="s">
        <v>261</v>
      </c>
      <c r="B214" s="177"/>
      <c r="C214" s="124"/>
      <c r="D214" s="184">
        <f t="shared" si="3"/>
      </c>
      <c r="E214" s="97"/>
    </row>
    <row r="215" spans="1:5" s="167" customFormat="1" ht="19.5" customHeight="1">
      <c r="A215" s="174" t="s">
        <v>262</v>
      </c>
      <c r="B215" s="177"/>
      <c r="C215" s="124"/>
      <c r="D215" s="184">
        <f t="shared" si="3"/>
      </c>
      <c r="E215" s="97"/>
    </row>
    <row r="216" spans="1:5" s="167" customFormat="1" ht="19.5" customHeight="1">
      <c r="A216" s="176" t="s">
        <v>147</v>
      </c>
      <c r="B216" s="124"/>
      <c r="C216" s="178"/>
      <c r="D216" s="184">
        <f t="shared" si="3"/>
      </c>
      <c r="E216" s="97"/>
    </row>
    <row r="217" spans="1:5" s="167" customFormat="1" ht="19.5" customHeight="1">
      <c r="A217" s="176" t="s">
        <v>263</v>
      </c>
      <c r="B217" s="124">
        <v>216</v>
      </c>
      <c r="C217" s="178"/>
      <c r="D217" s="184">
        <f t="shared" si="3"/>
        <v>0</v>
      </c>
      <c r="E217" s="97"/>
    </row>
    <row r="218" spans="1:5" s="167" customFormat="1" ht="19.5" customHeight="1">
      <c r="A218" s="176" t="s">
        <v>264</v>
      </c>
      <c r="B218" s="173">
        <f>SUM(B219:B224)</f>
        <v>828</v>
      </c>
      <c r="C218" s="173">
        <f>SUM(C219:C224)</f>
        <v>936</v>
      </c>
      <c r="D218" s="184">
        <f t="shared" si="3"/>
        <v>113</v>
      </c>
      <c r="E218" s="97"/>
    </row>
    <row r="219" spans="1:5" s="167" customFormat="1" ht="19.5" customHeight="1">
      <c r="A219" s="176" t="s">
        <v>138</v>
      </c>
      <c r="B219" s="178">
        <v>677</v>
      </c>
      <c r="C219" s="178">
        <v>926</v>
      </c>
      <c r="D219" s="184">
        <f t="shared" si="3"/>
        <v>136.8</v>
      </c>
      <c r="E219" s="97"/>
    </row>
    <row r="220" spans="1:5" s="167" customFormat="1" ht="19.5" customHeight="1">
      <c r="A220" s="174" t="s">
        <v>139</v>
      </c>
      <c r="B220" s="178"/>
      <c r="C220" s="178"/>
      <c r="D220" s="184">
        <f t="shared" si="3"/>
      </c>
      <c r="E220" s="97"/>
    </row>
    <row r="221" spans="1:5" s="167" customFormat="1" ht="19.5" customHeight="1">
      <c r="A221" s="174" t="s">
        <v>140</v>
      </c>
      <c r="B221" s="178"/>
      <c r="C221" s="178"/>
      <c r="D221" s="184">
        <f t="shared" si="3"/>
      </c>
      <c r="E221" s="97"/>
    </row>
    <row r="222" spans="1:5" s="167" customFormat="1" ht="19.5" customHeight="1">
      <c r="A222" s="174" t="s">
        <v>265</v>
      </c>
      <c r="B222" s="178"/>
      <c r="C222" s="178"/>
      <c r="D222" s="184">
        <f t="shared" si="3"/>
      </c>
      <c r="E222" s="97"/>
    </row>
    <row r="223" spans="1:5" s="167" customFormat="1" ht="19.5" customHeight="1">
      <c r="A223" s="176" t="s">
        <v>147</v>
      </c>
      <c r="B223" s="178"/>
      <c r="C223" s="178"/>
      <c r="D223" s="184">
        <f t="shared" si="3"/>
      </c>
      <c r="E223" s="97"/>
    </row>
    <row r="224" spans="1:5" s="167" customFormat="1" ht="19.5" customHeight="1">
      <c r="A224" s="176" t="s">
        <v>266</v>
      </c>
      <c r="B224" s="178">
        <v>151</v>
      </c>
      <c r="C224" s="178">
        <v>10</v>
      </c>
      <c r="D224" s="184">
        <f t="shared" si="3"/>
        <v>6.6</v>
      </c>
      <c r="E224" s="97"/>
    </row>
    <row r="225" spans="1:5" s="167" customFormat="1" ht="19.5" customHeight="1">
      <c r="A225" s="176" t="s">
        <v>267</v>
      </c>
      <c r="B225" s="179">
        <f>SUM(B226:B230)</f>
        <v>941</v>
      </c>
      <c r="C225" s="179">
        <f>SUM(C226:C230)</f>
        <v>930</v>
      </c>
      <c r="D225" s="184">
        <f t="shared" si="3"/>
        <v>98.8</v>
      </c>
      <c r="E225" s="97"/>
    </row>
    <row r="226" spans="1:5" s="167" customFormat="1" ht="19.5" customHeight="1">
      <c r="A226" s="174" t="s">
        <v>138</v>
      </c>
      <c r="B226" s="178">
        <v>589</v>
      </c>
      <c r="C226" s="178">
        <v>900</v>
      </c>
      <c r="D226" s="184">
        <f t="shared" si="3"/>
        <v>152.8</v>
      </c>
      <c r="E226" s="97"/>
    </row>
    <row r="227" spans="1:5" s="167" customFormat="1" ht="19.5" customHeight="1">
      <c r="A227" s="174" t="s">
        <v>139</v>
      </c>
      <c r="B227" s="178"/>
      <c r="C227" s="178"/>
      <c r="D227" s="184">
        <f t="shared" si="3"/>
      </c>
      <c r="E227" s="97"/>
    </row>
    <row r="228" spans="1:5" s="167" customFormat="1" ht="19.5" customHeight="1">
      <c r="A228" s="174" t="s">
        <v>140</v>
      </c>
      <c r="B228" s="178"/>
      <c r="C228" s="178"/>
      <c r="D228" s="184">
        <f t="shared" si="3"/>
      </c>
      <c r="E228" s="97"/>
    </row>
    <row r="229" spans="1:5" s="167" customFormat="1" ht="19.5" customHeight="1">
      <c r="A229" s="176" t="s">
        <v>147</v>
      </c>
      <c r="B229" s="178"/>
      <c r="C229" s="178"/>
      <c r="D229" s="184">
        <f t="shared" si="3"/>
      </c>
      <c r="E229" s="97"/>
    </row>
    <row r="230" spans="1:5" s="167" customFormat="1" ht="19.5" customHeight="1">
      <c r="A230" s="176" t="s">
        <v>268</v>
      </c>
      <c r="B230" s="178">
        <v>352</v>
      </c>
      <c r="C230" s="178">
        <v>30</v>
      </c>
      <c r="D230" s="184">
        <f t="shared" si="3"/>
        <v>8.5</v>
      </c>
      <c r="E230" s="97"/>
    </row>
    <row r="231" spans="1:5" s="167" customFormat="1" ht="19.5" customHeight="1">
      <c r="A231" s="176" t="s">
        <v>269</v>
      </c>
      <c r="B231" s="179">
        <f>SUM(B232:B236)</f>
        <v>658</v>
      </c>
      <c r="C231" s="179">
        <f>SUM(C232:C236)</f>
        <v>535</v>
      </c>
      <c r="D231" s="184">
        <f t="shared" si="3"/>
        <v>81.3</v>
      </c>
      <c r="E231" s="97"/>
    </row>
    <row r="232" spans="1:5" s="167" customFormat="1" ht="19.5" customHeight="1">
      <c r="A232" s="97" t="s">
        <v>138</v>
      </c>
      <c r="B232" s="124">
        <v>415</v>
      </c>
      <c r="C232" s="124">
        <v>535</v>
      </c>
      <c r="D232" s="184">
        <f t="shared" si="3"/>
        <v>128.9</v>
      </c>
      <c r="E232" s="97"/>
    </row>
    <row r="233" spans="1:5" s="167" customFormat="1" ht="19.5" customHeight="1">
      <c r="A233" s="174" t="s">
        <v>139</v>
      </c>
      <c r="B233" s="124">
        <v>4</v>
      </c>
      <c r="C233" s="124"/>
      <c r="D233" s="184">
        <f t="shared" si="3"/>
        <v>0</v>
      </c>
      <c r="E233" s="97"/>
    </row>
    <row r="234" spans="1:5" s="167" customFormat="1" ht="19.5" customHeight="1">
      <c r="A234" s="174" t="s">
        <v>140</v>
      </c>
      <c r="B234" s="124"/>
      <c r="C234" s="124"/>
      <c r="D234" s="184">
        <f t="shared" si="3"/>
      </c>
      <c r="E234" s="97"/>
    </row>
    <row r="235" spans="1:5" s="167" customFormat="1" ht="19.5" customHeight="1">
      <c r="A235" s="174" t="s">
        <v>147</v>
      </c>
      <c r="B235" s="124"/>
      <c r="C235" s="124"/>
      <c r="D235" s="184">
        <f t="shared" si="3"/>
      </c>
      <c r="E235" s="97"/>
    </row>
    <row r="236" spans="1:5" s="167" customFormat="1" ht="19.5" customHeight="1">
      <c r="A236" s="176" t="s">
        <v>270</v>
      </c>
      <c r="B236" s="124">
        <v>239</v>
      </c>
      <c r="C236" s="124"/>
      <c r="D236" s="184">
        <f t="shared" si="3"/>
        <v>0</v>
      </c>
      <c r="E236" s="97"/>
    </row>
    <row r="237" spans="1:5" s="167" customFormat="1" ht="19.5" customHeight="1">
      <c r="A237" s="176" t="s">
        <v>271</v>
      </c>
      <c r="B237" s="175">
        <f>SUM(B238:B242)</f>
        <v>266</v>
      </c>
      <c r="C237" s="175">
        <f>SUM(C238:C242)</f>
        <v>296</v>
      </c>
      <c r="D237" s="184">
        <f t="shared" si="3"/>
        <v>111.3</v>
      </c>
      <c r="E237" s="97"/>
    </row>
    <row r="238" spans="1:5" s="167" customFormat="1" ht="19.5" customHeight="1">
      <c r="A238" s="176" t="s">
        <v>138</v>
      </c>
      <c r="B238" s="124">
        <v>266</v>
      </c>
      <c r="C238" s="124">
        <v>296</v>
      </c>
      <c r="D238" s="184">
        <f t="shared" si="3"/>
        <v>111.3</v>
      </c>
      <c r="E238" s="97"/>
    </row>
    <row r="239" spans="1:5" s="167" customFormat="1" ht="19.5" customHeight="1">
      <c r="A239" s="174" t="s">
        <v>139</v>
      </c>
      <c r="B239" s="124"/>
      <c r="C239" s="124"/>
      <c r="D239" s="184">
        <f t="shared" si="3"/>
      </c>
      <c r="E239" s="97"/>
    </row>
    <row r="240" spans="1:5" s="167" customFormat="1" ht="19.5" customHeight="1">
      <c r="A240" s="174" t="s">
        <v>140</v>
      </c>
      <c r="B240" s="124"/>
      <c r="C240" s="124"/>
      <c r="D240" s="184">
        <f t="shared" si="3"/>
      </c>
      <c r="E240" s="97"/>
    </row>
    <row r="241" spans="1:5" s="167" customFormat="1" ht="19.5" customHeight="1">
      <c r="A241" s="174" t="s">
        <v>147</v>
      </c>
      <c r="B241" s="124"/>
      <c r="C241" s="124"/>
      <c r="D241" s="184">
        <f t="shared" si="3"/>
      </c>
      <c r="E241" s="97"/>
    </row>
    <row r="242" spans="1:5" s="167" customFormat="1" ht="19.5" customHeight="1">
      <c r="A242" s="176" t="s">
        <v>272</v>
      </c>
      <c r="B242" s="124"/>
      <c r="C242" s="124"/>
      <c r="D242" s="184">
        <f t="shared" si="3"/>
      </c>
      <c r="E242" s="97"/>
    </row>
    <row r="243" spans="1:5" s="167" customFormat="1" ht="19.5" customHeight="1">
      <c r="A243" s="176" t="s">
        <v>273</v>
      </c>
      <c r="B243" s="175">
        <f>SUM(B244:B248)</f>
        <v>0</v>
      </c>
      <c r="C243" s="175">
        <f>SUM(C244:C248)</f>
        <v>0</v>
      </c>
      <c r="D243" s="184">
        <f t="shared" si="3"/>
      </c>
      <c r="E243" s="97"/>
    </row>
    <row r="244" spans="1:5" s="167" customFormat="1" ht="19.5" customHeight="1">
      <c r="A244" s="176" t="s">
        <v>138</v>
      </c>
      <c r="B244" s="124"/>
      <c r="C244" s="124"/>
      <c r="D244" s="184">
        <f t="shared" si="3"/>
      </c>
      <c r="E244" s="97"/>
    </row>
    <row r="245" spans="1:5" s="167" customFormat="1" ht="19.5" customHeight="1">
      <c r="A245" s="97" t="s">
        <v>139</v>
      </c>
      <c r="B245" s="124"/>
      <c r="C245" s="124"/>
      <c r="D245" s="184">
        <f t="shared" si="3"/>
      </c>
      <c r="E245" s="97"/>
    </row>
    <row r="246" spans="1:5" s="167" customFormat="1" ht="19.5" customHeight="1">
      <c r="A246" s="174" t="s">
        <v>140</v>
      </c>
      <c r="B246" s="124"/>
      <c r="C246" s="124"/>
      <c r="D246" s="184">
        <f t="shared" si="3"/>
      </c>
      <c r="E246" s="97"/>
    </row>
    <row r="247" spans="1:5" s="167" customFormat="1" ht="19.5" customHeight="1">
      <c r="A247" s="174" t="s">
        <v>147</v>
      </c>
      <c r="B247" s="124"/>
      <c r="C247" s="124"/>
      <c r="D247" s="184">
        <f t="shared" si="3"/>
      </c>
      <c r="E247" s="97"/>
    </row>
    <row r="248" spans="1:5" s="167" customFormat="1" ht="19.5" customHeight="1">
      <c r="A248" s="174" t="s">
        <v>274</v>
      </c>
      <c r="B248" s="124"/>
      <c r="C248" s="124"/>
      <c r="D248" s="184">
        <f t="shared" si="3"/>
      </c>
      <c r="E248" s="97"/>
    </row>
    <row r="249" spans="1:5" s="167" customFormat="1" ht="19.5" customHeight="1">
      <c r="A249" s="176" t="s">
        <v>275</v>
      </c>
      <c r="B249" s="175">
        <f>SUM(B250:B254)</f>
        <v>5046</v>
      </c>
      <c r="C249" s="175">
        <f>SUM(C250:C254)</f>
        <v>4634</v>
      </c>
      <c r="D249" s="184">
        <f t="shared" si="3"/>
        <v>91.8</v>
      </c>
      <c r="E249" s="97"/>
    </row>
    <row r="250" spans="1:5" s="167" customFormat="1" ht="19.5" customHeight="1">
      <c r="A250" s="176" t="s">
        <v>138</v>
      </c>
      <c r="B250" s="124">
        <v>976</v>
      </c>
      <c r="C250" s="124">
        <v>1724</v>
      </c>
      <c r="D250" s="184">
        <f t="shared" si="3"/>
        <v>176.6</v>
      </c>
      <c r="E250" s="97"/>
    </row>
    <row r="251" spans="1:5" s="167" customFormat="1" ht="19.5" customHeight="1">
      <c r="A251" s="176" t="s">
        <v>139</v>
      </c>
      <c r="B251" s="124"/>
      <c r="C251" s="124"/>
      <c r="D251" s="184">
        <f t="shared" si="3"/>
      </c>
      <c r="E251" s="97"/>
    </row>
    <row r="252" spans="1:5" s="167" customFormat="1" ht="19.5" customHeight="1">
      <c r="A252" s="174" t="s">
        <v>140</v>
      </c>
      <c r="B252" s="124"/>
      <c r="C252" s="124"/>
      <c r="D252" s="184">
        <f t="shared" si="3"/>
      </c>
      <c r="E252" s="97"/>
    </row>
    <row r="253" spans="1:5" s="167" customFormat="1" ht="19.5" customHeight="1">
      <c r="A253" s="174" t="s">
        <v>147</v>
      </c>
      <c r="B253" s="124"/>
      <c r="C253" s="124"/>
      <c r="D253" s="184">
        <f t="shared" si="3"/>
      </c>
      <c r="E253" s="97"/>
    </row>
    <row r="254" spans="1:5" s="167" customFormat="1" ht="19.5" customHeight="1">
      <c r="A254" s="174" t="s">
        <v>276</v>
      </c>
      <c r="B254" s="124">
        <v>4070</v>
      </c>
      <c r="C254" s="124">
        <v>2910</v>
      </c>
      <c r="D254" s="184">
        <f t="shared" si="3"/>
        <v>71.5</v>
      </c>
      <c r="E254" s="97"/>
    </row>
    <row r="255" spans="1:5" s="167" customFormat="1" ht="19.5" customHeight="1">
      <c r="A255" s="176" t="s">
        <v>277</v>
      </c>
      <c r="B255" s="175">
        <f>SUM(B256:B257)</f>
        <v>0</v>
      </c>
      <c r="C255" s="175">
        <f>SUM(C256:C257)</f>
        <v>0</v>
      </c>
      <c r="D255" s="184">
        <f t="shared" si="3"/>
      </c>
      <c r="E255" s="97"/>
    </row>
    <row r="256" spans="1:5" s="167" customFormat="1" ht="19.5" customHeight="1">
      <c r="A256" s="176" t="s">
        <v>278</v>
      </c>
      <c r="B256" s="124"/>
      <c r="C256" s="124"/>
      <c r="D256" s="184">
        <f t="shared" si="3"/>
      </c>
      <c r="E256" s="97"/>
    </row>
    <row r="257" spans="1:5" s="167" customFormat="1" ht="19.5" customHeight="1">
      <c r="A257" s="176" t="s">
        <v>279</v>
      </c>
      <c r="B257" s="124"/>
      <c r="C257" s="124"/>
      <c r="D257" s="184">
        <f t="shared" si="3"/>
      </c>
      <c r="E257" s="97"/>
    </row>
    <row r="258" spans="1:5" s="167" customFormat="1" ht="19.5" customHeight="1">
      <c r="A258" s="97" t="s">
        <v>280</v>
      </c>
      <c r="B258" s="175">
        <f>SUM(B259:B260)</f>
        <v>0</v>
      </c>
      <c r="C258" s="175">
        <f>SUM(C259:C260)</f>
        <v>0</v>
      </c>
      <c r="D258" s="184">
        <f t="shared" si="3"/>
      </c>
      <c r="E258" s="97"/>
    </row>
    <row r="259" spans="1:5" s="167" customFormat="1" ht="19.5" customHeight="1">
      <c r="A259" s="174" t="s">
        <v>281</v>
      </c>
      <c r="B259" s="124"/>
      <c r="C259" s="124"/>
      <c r="D259" s="184">
        <f t="shared" si="3"/>
      </c>
      <c r="E259" s="97"/>
    </row>
    <row r="260" spans="1:5" s="167" customFormat="1" ht="19.5" customHeight="1">
      <c r="A260" s="174" t="s">
        <v>282</v>
      </c>
      <c r="B260" s="124"/>
      <c r="C260" s="124"/>
      <c r="D260" s="184">
        <f t="shared" si="3"/>
      </c>
      <c r="E260" s="97"/>
    </row>
    <row r="261" spans="1:5" s="167" customFormat="1" ht="19.5" customHeight="1">
      <c r="A261" s="97" t="s">
        <v>283</v>
      </c>
      <c r="B261" s="175">
        <f>SUM(B262,B272,)</f>
        <v>343</v>
      </c>
      <c r="C261" s="175">
        <f>SUM(C262,C272,)</f>
        <v>258</v>
      </c>
      <c r="D261" s="184">
        <f aca="true" t="shared" si="4" ref="D261:D324">IF(B261=0,"",ROUND(C261/B261*100,1))</f>
        <v>75.2</v>
      </c>
      <c r="E261" s="97"/>
    </row>
    <row r="262" spans="1:5" s="167" customFormat="1" ht="19.5" customHeight="1">
      <c r="A262" s="176" t="s">
        <v>284</v>
      </c>
      <c r="B262" s="175">
        <f>SUM(B263:B271)</f>
        <v>0</v>
      </c>
      <c r="C262" s="175">
        <f>SUM(C263:C271)</f>
        <v>0</v>
      </c>
      <c r="D262" s="184">
        <f t="shared" si="4"/>
      </c>
      <c r="E262" s="97"/>
    </row>
    <row r="263" spans="1:5" s="167" customFormat="1" ht="19.5" customHeight="1">
      <c r="A263" s="176" t="s">
        <v>285</v>
      </c>
      <c r="B263" s="124"/>
      <c r="C263" s="124"/>
      <c r="D263" s="184">
        <f t="shared" si="4"/>
      </c>
      <c r="E263" s="97"/>
    </row>
    <row r="264" spans="1:5" s="167" customFormat="1" ht="19.5" customHeight="1">
      <c r="A264" s="174" t="s">
        <v>286</v>
      </c>
      <c r="B264" s="124"/>
      <c r="C264" s="124"/>
      <c r="D264" s="184">
        <f t="shared" si="4"/>
      </c>
      <c r="E264" s="97"/>
    </row>
    <row r="265" spans="1:5" s="167" customFormat="1" ht="19.5" customHeight="1">
      <c r="A265" s="174" t="s">
        <v>287</v>
      </c>
      <c r="B265" s="124"/>
      <c r="C265" s="124"/>
      <c r="D265" s="184">
        <f t="shared" si="4"/>
      </c>
      <c r="E265" s="97"/>
    </row>
    <row r="266" spans="1:5" s="167" customFormat="1" ht="19.5" customHeight="1">
      <c r="A266" s="174" t="s">
        <v>288</v>
      </c>
      <c r="B266" s="124"/>
      <c r="C266" s="124"/>
      <c r="D266" s="184">
        <f t="shared" si="4"/>
      </c>
      <c r="E266" s="97"/>
    </row>
    <row r="267" spans="1:5" s="167" customFormat="1" ht="19.5" customHeight="1">
      <c r="A267" s="176" t="s">
        <v>289</v>
      </c>
      <c r="B267" s="124"/>
      <c r="C267" s="124"/>
      <c r="D267" s="184">
        <f t="shared" si="4"/>
      </c>
      <c r="E267" s="97"/>
    </row>
    <row r="268" spans="1:5" s="167" customFormat="1" ht="19.5" customHeight="1">
      <c r="A268" s="176" t="s">
        <v>290</v>
      </c>
      <c r="B268" s="124"/>
      <c r="C268" s="124"/>
      <c r="D268" s="184">
        <f t="shared" si="4"/>
      </c>
      <c r="E268" s="97"/>
    </row>
    <row r="269" spans="1:5" s="167" customFormat="1" ht="19.5" customHeight="1">
      <c r="A269" s="176" t="s">
        <v>291</v>
      </c>
      <c r="B269" s="124"/>
      <c r="C269" s="124"/>
      <c r="D269" s="184">
        <f t="shared" si="4"/>
      </c>
      <c r="E269" s="97"/>
    </row>
    <row r="270" spans="1:5" s="167" customFormat="1" ht="19.5" customHeight="1">
      <c r="A270" s="176" t="s">
        <v>292</v>
      </c>
      <c r="B270" s="124"/>
      <c r="C270" s="124"/>
      <c r="D270" s="184">
        <f t="shared" si="4"/>
      </c>
      <c r="E270" s="97"/>
    </row>
    <row r="271" spans="1:5" s="167" customFormat="1" ht="19.5" customHeight="1">
      <c r="A271" s="176" t="s">
        <v>293</v>
      </c>
      <c r="B271" s="124"/>
      <c r="C271" s="124"/>
      <c r="D271" s="184">
        <f t="shared" si="4"/>
      </c>
      <c r="E271" s="97"/>
    </row>
    <row r="272" spans="1:5" s="167" customFormat="1" ht="19.5" customHeight="1">
      <c r="A272" s="176" t="s">
        <v>294</v>
      </c>
      <c r="B272" s="124">
        <v>343</v>
      </c>
      <c r="C272" s="124">
        <v>258</v>
      </c>
      <c r="D272" s="184">
        <f t="shared" si="4"/>
        <v>75.2</v>
      </c>
      <c r="E272" s="97"/>
    </row>
    <row r="273" spans="1:5" s="167" customFormat="1" ht="19.5" customHeight="1">
      <c r="A273" s="97" t="s">
        <v>295</v>
      </c>
      <c r="B273" s="175">
        <f>SUM(B274,B284,B306,B313,B325,B334,B348,B357,B366,B374,B382,B391,)</f>
        <v>10064</v>
      </c>
      <c r="C273" s="175">
        <f>SUM(C274,C284,C306,C313,C325,C334,C348,C357,C366,C374,C382,C391,)</f>
        <v>8392</v>
      </c>
      <c r="D273" s="184">
        <f t="shared" si="4"/>
        <v>83.4</v>
      </c>
      <c r="E273" s="97"/>
    </row>
    <row r="274" spans="1:5" s="167" customFormat="1" ht="19.5" customHeight="1">
      <c r="A274" s="174" t="s">
        <v>296</v>
      </c>
      <c r="B274" s="175">
        <f>SUM(B275:B283)</f>
        <v>0</v>
      </c>
      <c r="C274" s="175">
        <f>SUM(C275:C283)</f>
        <v>0</v>
      </c>
      <c r="D274" s="184">
        <f t="shared" si="4"/>
      </c>
      <c r="E274" s="97"/>
    </row>
    <row r="275" spans="1:5" s="167" customFormat="1" ht="19.5" customHeight="1">
      <c r="A275" s="174" t="s">
        <v>297</v>
      </c>
      <c r="B275" s="124"/>
      <c r="C275" s="124"/>
      <c r="D275" s="184">
        <f t="shared" si="4"/>
      </c>
      <c r="E275" s="97"/>
    </row>
    <row r="276" spans="1:5" s="167" customFormat="1" ht="19.5" customHeight="1">
      <c r="A276" s="174" t="s">
        <v>298</v>
      </c>
      <c r="B276" s="124"/>
      <c r="C276" s="124"/>
      <c r="D276" s="184">
        <f t="shared" si="4"/>
      </c>
      <c r="E276" s="97"/>
    </row>
    <row r="277" spans="1:5" s="167" customFormat="1" ht="19.5" customHeight="1">
      <c r="A277" s="176" t="s">
        <v>299</v>
      </c>
      <c r="B277" s="124"/>
      <c r="C277" s="124"/>
      <c r="D277" s="184">
        <f t="shared" si="4"/>
      </c>
      <c r="E277" s="97"/>
    </row>
    <row r="278" spans="1:5" s="167" customFormat="1" ht="19.5" customHeight="1">
      <c r="A278" s="176" t="s">
        <v>300</v>
      </c>
      <c r="B278" s="124"/>
      <c r="C278" s="124"/>
      <c r="D278" s="184">
        <f t="shared" si="4"/>
      </c>
      <c r="E278" s="97"/>
    </row>
    <row r="279" spans="1:5" s="167" customFormat="1" ht="19.5" customHeight="1">
      <c r="A279" s="176" t="s">
        <v>301</v>
      </c>
      <c r="B279" s="124"/>
      <c r="C279" s="124"/>
      <c r="D279" s="184">
        <f t="shared" si="4"/>
      </c>
      <c r="E279" s="97"/>
    </row>
    <row r="280" spans="1:5" s="167" customFormat="1" ht="19.5" customHeight="1">
      <c r="A280" s="174" t="s">
        <v>302</v>
      </c>
      <c r="B280" s="124"/>
      <c r="C280" s="124"/>
      <c r="D280" s="184">
        <f t="shared" si="4"/>
      </c>
      <c r="E280" s="97"/>
    </row>
    <row r="281" spans="1:5" s="167" customFormat="1" ht="19.5" customHeight="1">
      <c r="A281" s="174" t="s">
        <v>303</v>
      </c>
      <c r="B281" s="124"/>
      <c r="C281" s="124"/>
      <c r="D281" s="184">
        <f t="shared" si="4"/>
      </c>
      <c r="E281" s="97"/>
    </row>
    <row r="282" spans="1:5" s="167" customFormat="1" ht="19.5" customHeight="1">
      <c r="A282" s="174" t="s">
        <v>304</v>
      </c>
      <c r="B282" s="124"/>
      <c r="C282" s="124"/>
      <c r="D282" s="184">
        <f t="shared" si="4"/>
      </c>
      <c r="E282" s="97"/>
    </row>
    <row r="283" spans="1:5" s="167" customFormat="1" ht="19.5" customHeight="1">
      <c r="A283" s="176" t="s">
        <v>305</v>
      </c>
      <c r="B283" s="124"/>
      <c r="C283" s="124"/>
      <c r="D283" s="184">
        <f t="shared" si="4"/>
      </c>
      <c r="E283" s="97"/>
    </row>
    <row r="284" spans="1:5" s="167" customFormat="1" ht="19.5" customHeight="1">
      <c r="A284" s="176" t="s">
        <v>306</v>
      </c>
      <c r="B284" s="175">
        <f>SUM(B285:B305)</f>
        <v>0</v>
      </c>
      <c r="C284" s="175">
        <f>SUM(C285:C305)</f>
        <v>0</v>
      </c>
      <c r="D284" s="184">
        <f t="shared" si="4"/>
      </c>
      <c r="E284" s="97"/>
    </row>
    <row r="285" spans="1:5" s="167" customFormat="1" ht="19.5" customHeight="1">
      <c r="A285" s="176" t="s">
        <v>138</v>
      </c>
      <c r="B285" s="124"/>
      <c r="C285" s="124"/>
      <c r="D285" s="184">
        <f t="shared" si="4"/>
      </c>
      <c r="E285" s="97"/>
    </row>
    <row r="286" spans="1:5" s="167" customFormat="1" ht="19.5" customHeight="1">
      <c r="A286" s="97" t="s">
        <v>139</v>
      </c>
      <c r="B286" s="124"/>
      <c r="C286" s="124"/>
      <c r="D286" s="184">
        <f t="shared" si="4"/>
      </c>
      <c r="E286" s="97"/>
    </row>
    <row r="287" spans="1:5" s="167" customFormat="1" ht="19.5" customHeight="1">
      <c r="A287" s="174" t="s">
        <v>140</v>
      </c>
      <c r="B287" s="124"/>
      <c r="C287" s="124"/>
      <c r="D287" s="184">
        <f t="shared" si="4"/>
      </c>
      <c r="E287" s="97"/>
    </row>
    <row r="288" spans="1:5" s="167" customFormat="1" ht="19.5" customHeight="1">
      <c r="A288" s="174" t="s">
        <v>307</v>
      </c>
      <c r="B288" s="124"/>
      <c r="C288" s="124"/>
      <c r="D288" s="184">
        <f t="shared" si="4"/>
      </c>
      <c r="E288" s="97"/>
    </row>
    <row r="289" spans="1:5" s="167" customFormat="1" ht="19.5" customHeight="1">
      <c r="A289" s="174" t="s">
        <v>308</v>
      </c>
      <c r="B289" s="124"/>
      <c r="C289" s="124"/>
      <c r="D289" s="184">
        <f t="shared" si="4"/>
      </c>
      <c r="E289" s="97"/>
    </row>
    <row r="290" spans="1:5" s="167" customFormat="1" ht="19.5" customHeight="1">
      <c r="A290" s="176" t="s">
        <v>309</v>
      </c>
      <c r="B290" s="124"/>
      <c r="C290" s="124"/>
      <c r="D290" s="184">
        <f t="shared" si="4"/>
      </c>
      <c r="E290" s="97"/>
    </row>
    <row r="291" spans="1:5" s="167" customFormat="1" ht="19.5" customHeight="1">
      <c r="A291" s="176" t="s">
        <v>310</v>
      </c>
      <c r="B291" s="124"/>
      <c r="C291" s="124"/>
      <c r="D291" s="184">
        <f t="shared" si="4"/>
      </c>
      <c r="E291" s="97"/>
    </row>
    <row r="292" spans="1:5" s="167" customFormat="1" ht="19.5" customHeight="1">
      <c r="A292" s="176" t="s">
        <v>311</v>
      </c>
      <c r="B292" s="124"/>
      <c r="C292" s="124"/>
      <c r="D292" s="184">
        <f t="shared" si="4"/>
      </c>
      <c r="E292" s="97"/>
    </row>
    <row r="293" spans="1:5" s="167" customFormat="1" ht="19.5" customHeight="1">
      <c r="A293" s="174" t="s">
        <v>312</v>
      </c>
      <c r="B293" s="124"/>
      <c r="C293" s="124"/>
      <c r="D293" s="184">
        <f t="shared" si="4"/>
      </c>
      <c r="E293" s="97"/>
    </row>
    <row r="294" spans="1:5" s="167" customFormat="1" ht="19.5" customHeight="1">
      <c r="A294" s="174" t="s">
        <v>313</v>
      </c>
      <c r="B294" s="124"/>
      <c r="C294" s="124"/>
      <c r="D294" s="184">
        <f t="shared" si="4"/>
      </c>
      <c r="E294" s="97"/>
    </row>
    <row r="295" spans="1:5" s="167" customFormat="1" ht="19.5" customHeight="1">
      <c r="A295" s="174" t="s">
        <v>314</v>
      </c>
      <c r="B295" s="124"/>
      <c r="C295" s="124"/>
      <c r="D295" s="184">
        <f t="shared" si="4"/>
      </c>
      <c r="E295" s="97"/>
    </row>
    <row r="296" spans="1:5" s="167" customFormat="1" ht="19.5" customHeight="1">
      <c r="A296" s="176" t="s">
        <v>315</v>
      </c>
      <c r="B296" s="124"/>
      <c r="C296" s="124"/>
      <c r="D296" s="184">
        <f t="shared" si="4"/>
      </c>
      <c r="E296" s="97"/>
    </row>
    <row r="297" spans="1:5" s="167" customFormat="1" ht="19.5" customHeight="1">
      <c r="A297" s="176" t="s">
        <v>316</v>
      </c>
      <c r="B297" s="124"/>
      <c r="C297" s="124"/>
      <c r="D297" s="184">
        <f t="shared" si="4"/>
      </c>
      <c r="E297" s="97"/>
    </row>
    <row r="298" spans="1:5" s="167" customFormat="1" ht="19.5" customHeight="1">
      <c r="A298" s="176" t="s">
        <v>317</v>
      </c>
      <c r="B298" s="124"/>
      <c r="C298" s="124"/>
      <c r="D298" s="184">
        <f t="shared" si="4"/>
      </c>
      <c r="E298" s="97"/>
    </row>
    <row r="299" spans="1:5" s="167" customFormat="1" ht="19.5" customHeight="1">
      <c r="A299" s="97" t="s">
        <v>318</v>
      </c>
      <c r="B299" s="124"/>
      <c r="C299" s="124"/>
      <c r="D299" s="184">
        <f t="shared" si="4"/>
      </c>
      <c r="E299" s="97"/>
    </row>
    <row r="300" spans="1:5" s="167" customFormat="1" ht="19.5" customHeight="1">
      <c r="A300" s="174" t="s">
        <v>319</v>
      </c>
      <c r="B300" s="124"/>
      <c r="C300" s="124"/>
      <c r="D300" s="184">
        <f t="shared" si="4"/>
      </c>
      <c r="E300" s="97"/>
    </row>
    <row r="301" spans="1:5" s="167" customFormat="1" ht="19.5" customHeight="1">
      <c r="A301" s="174" t="s">
        <v>320</v>
      </c>
      <c r="B301" s="124"/>
      <c r="C301" s="124"/>
      <c r="D301" s="184">
        <f t="shared" si="4"/>
      </c>
      <c r="E301" s="97"/>
    </row>
    <row r="302" spans="1:5" s="167" customFormat="1" ht="19.5" customHeight="1">
      <c r="A302" s="174" t="s">
        <v>321</v>
      </c>
      <c r="B302" s="124"/>
      <c r="C302" s="124"/>
      <c r="D302" s="184">
        <f t="shared" si="4"/>
      </c>
      <c r="E302" s="97"/>
    </row>
    <row r="303" spans="1:5" s="167" customFormat="1" ht="19.5" customHeight="1">
      <c r="A303" s="176" t="s">
        <v>181</v>
      </c>
      <c r="B303" s="124"/>
      <c r="C303" s="124"/>
      <c r="D303" s="184">
        <f t="shared" si="4"/>
      </c>
      <c r="E303" s="97"/>
    </row>
    <row r="304" spans="1:5" s="167" customFormat="1" ht="19.5" customHeight="1">
      <c r="A304" s="176" t="s">
        <v>147</v>
      </c>
      <c r="B304" s="124"/>
      <c r="C304" s="124"/>
      <c r="D304" s="184">
        <f t="shared" si="4"/>
      </c>
      <c r="E304" s="97"/>
    </row>
    <row r="305" spans="1:5" s="167" customFormat="1" ht="19.5" customHeight="1">
      <c r="A305" s="176" t="s">
        <v>322</v>
      </c>
      <c r="B305" s="124"/>
      <c r="C305" s="124"/>
      <c r="D305" s="184">
        <f t="shared" si="4"/>
      </c>
      <c r="E305" s="97"/>
    </row>
    <row r="306" spans="1:5" s="167" customFormat="1" ht="19.5" customHeight="1">
      <c r="A306" s="174" t="s">
        <v>323</v>
      </c>
      <c r="B306" s="175">
        <f>SUM(B307:B312)</f>
        <v>0</v>
      </c>
      <c r="C306" s="175">
        <f>SUM(C307:C312)</f>
        <v>0</v>
      </c>
      <c r="D306" s="184">
        <f t="shared" si="4"/>
      </c>
      <c r="E306" s="97"/>
    </row>
    <row r="307" spans="1:5" s="167" customFormat="1" ht="19.5" customHeight="1">
      <c r="A307" s="174" t="s">
        <v>138</v>
      </c>
      <c r="B307" s="124"/>
      <c r="C307" s="124"/>
      <c r="D307" s="184">
        <f t="shared" si="4"/>
      </c>
      <c r="E307" s="97"/>
    </row>
    <row r="308" spans="1:5" s="167" customFormat="1" ht="19.5" customHeight="1">
      <c r="A308" s="174" t="s">
        <v>139</v>
      </c>
      <c r="B308" s="124"/>
      <c r="C308" s="124"/>
      <c r="D308" s="184">
        <f t="shared" si="4"/>
      </c>
      <c r="E308" s="97"/>
    </row>
    <row r="309" spans="1:5" s="167" customFormat="1" ht="19.5" customHeight="1">
      <c r="A309" s="176" t="s">
        <v>140</v>
      </c>
      <c r="B309" s="124"/>
      <c r="C309" s="124"/>
      <c r="D309" s="184">
        <f t="shared" si="4"/>
      </c>
      <c r="E309" s="97"/>
    </row>
    <row r="310" spans="1:5" s="167" customFormat="1" ht="19.5" customHeight="1">
      <c r="A310" s="176" t="s">
        <v>324</v>
      </c>
      <c r="B310" s="124"/>
      <c r="C310" s="124"/>
      <c r="D310" s="184">
        <f t="shared" si="4"/>
      </c>
      <c r="E310" s="97"/>
    </row>
    <row r="311" spans="1:5" s="167" customFormat="1" ht="19.5" customHeight="1">
      <c r="A311" s="176" t="s">
        <v>147</v>
      </c>
      <c r="B311" s="124"/>
      <c r="C311" s="124"/>
      <c r="D311" s="184">
        <f t="shared" si="4"/>
      </c>
      <c r="E311" s="97"/>
    </row>
    <row r="312" spans="1:5" s="167" customFormat="1" ht="19.5" customHeight="1">
      <c r="A312" s="97" t="s">
        <v>325</v>
      </c>
      <c r="B312" s="124"/>
      <c r="C312" s="124"/>
      <c r="D312" s="184">
        <f t="shared" si="4"/>
      </c>
      <c r="E312" s="97"/>
    </row>
    <row r="313" spans="1:5" s="167" customFormat="1" ht="19.5" customHeight="1">
      <c r="A313" s="174" t="s">
        <v>326</v>
      </c>
      <c r="B313" s="175">
        <f>SUM(B314:B324)</f>
        <v>2727</v>
      </c>
      <c r="C313" s="175">
        <f>SUM(C314:C324)</f>
        <v>2575</v>
      </c>
      <c r="D313" s="184">
        <f t="shared" si="4"/>
        <v>94.4</v>
      </c>
      <c r="E313" s="97"/>
    </row>
    <row r="314" spans="1:5" s="167" customFormat="1" ht="19.5" customHeight="1">
      <c r="A314" s="174" t="s">
        <v>138</v>
      </c>
      <c r="B314" s="124">
        <v>2316</v>
      </c>
      <c r="C314" s="124">
        <v>2575</v>
      </c>
      <c r="D314" s="184">
        <f t="shared" si="4"/>
        <v>111.2</v>
      </c>
      <c r="E314" s="97" t="s">
        <v>327</v>
      </c>
    </row>
    <row r="315" spans="1:5" s="167" customFormat="1" ht="19.5" customHeight="1">
      <c r="A315" s="174" t="s">
        <v>139</v>
      </c>
      <c r="B315" s="124"/>
      <c r="C315" s="124"/>
      <c r="D315" s="184">
        <f t="shared" si="4"/>
      </c>
      <c r="E315" s="97"/>
    </row>
    <row r="316" spans="1:5" s="167" customFormat="1" ht="19.5" customHeight="1">
      <c r="A316" s="176" t="s">
        <v>140</v>
      </c>
      <c r="B316" s="124"/>
      <c r="C316" s="124"/>
      <c r="D316" s="184">
        <f t="shared" si="4"/>
      </c>
      <c r="E316" s="97"/>
    </row>
    <row r="317" spans="1:5" s="167" customFormat="1" ht="19.5" customHeight="1">
      <c r="A317" s="176" t="s">
        <v>328</v>
      </c>
      <c r="B317" s="124"/>
      <c r="C317" s="124"/>
      <c r="D317" s="184">
        <f t="shared" si="4"/>
      </c>
      <c r="E317" s="97"/>
    </row>
    <row r="318" spans="1:5" s="167" customFormat="1" ht="19.5" customHeight="1">
      <c r="A318" s="176" t="s">
        <v>329</v>
      </c>
      <c r="B318" s="124"/>
      <c r="C318" s="124"/>
      <c r="D318" s="184">
        <f t="shared" si="4"/>
      </c>
      <c r="E318" s="97"/>
    </row>
    <row r="319" spans="1:5" s="167" customFormat="1" ht="19.5" customHeight="1">
      <c r="A319" s="174" t="s">
        <v>330</v>
      </c>
      <c r="B319" s="124"/>
      <c r="C319" s="124"/>
      <c r="D319" s="184">
        <f t="shared" si="4"/>
      </c>
      <c r="E319" s="97"/>
    </row>
    <row r="320" spans="1:5" s="167" customFormat="1" ht="19.5" customHeight="1">
      <c r="A320" s="174" t="s">
        <v>331</v>
      </c>
      <c r="B320" s="124"/>
      <c r="C320" s="124"/>
      <c r="D320" s="184">
        <f t="shared" si="4"/>
      </c>
      <c r="E320" s="97"/>
    </row>
    <row r="321" spans="1:5" s="167" customFormat="1" ht="19.5" customHeight="1">
      <c r="A321" s="174" t="s">
        <v>332</v>
      </c>
      <c r="B321" s="124"/>
      <c r="C321" s="124"/>
      <c r="D321" s="184">
        <f t="shared" si="4"/>
      </c>
      <c r="E321" s="97"/>
    </row>
    <row r="322" spans="1:5" s="167" customFormat="1" ht="19.5" customHeight="1">
      <c r="A322" s="176" t="s">
        <v>333</v>
      </c>
      <c r="B322" s="124"/>
      <c r="C322" s="124"/>
      <c r="D322" s="184">
        <f t="shared" si="4"/>
      </c>
      <c r="E322" s="97"/>
    </row>
    <row r="323" spans="1:5" s="167" customFormat="1" ht="19.5" customHeight="1">
      <c r="A323" s="176" t="s">
        <v>147</v>
      </c>
      <c r="B323" s="124"/>
      <c r="C323" s="124"/>
      <c r="D323" s="184">
        <f t="shared" si="4"/>
      </c>
      <c r="E323" s="97"/>
    </row>
    <row r="324" spans="1:5" s="167" customFormat="1" ht="19.5" customHeight="1">
      <c r="A324" s="176" t="s">
        <v>334</v>
      </c>
      <c r="B324" s="124">
        <v>411</v>
      </c>
      <c r="C324" s="124"/>
      <c r="D324" s="184">
        <f t="shared" si="4"/>
        <v>0</v>
      </c>
      <c r="E324" s="97"/>
    </row>
    <row r="325" spans="1:5" s="167" customFormat="1" ht="19.5" customHeight="1">
      <c r="A325" s="97" t="s">
        <v>335</v>
      </c>
      <c r="B325" s="175">
        <f>SUM(B326:B333)</f>
        <v>6087</v>
      </c>
      <c r="C325" s="175">
        <f>SUM(C326:C333)</f>
        <v>4525</v>
      </c>
      <c r="D325" s="184">
        <f aca="true" t="shared" si="5" ref="D325:D388">IF(B325=0,"",ROUND(C325/B325*100,1))</f>
        <v>74.3</v>
      </c>
      <c r="E325" s="97"/>
    </row>
    <row r="326" spans="1:5" s="167" customFormat="1" ht="19.5" customHeight="1">
      <c r="A326" s="174" t="s">
        <v>138</v>
      </c>
      <c r="B326" s="124">
        <v>2619</v>
      </c>
      <c r="C326" s="124">
        <v>2905</v>
      </c>
      <c r="D326" s="184">
        <f t="shared" si="5"/>
        <v>110.9</v>
      </c>
      <c r="E326" s="97" t="s">
        <v>327</v>
      </c>
    </row>
    <row r="327" spans="1:5" s="167" customFormat="1" ht="19.5" customHeight="1">
      <c r="A327" s="174" t="s">
        <v>139</v>
      </c>
      <c r="B327" s="124"/>
      <c r="C327" s="124"/>
      <c r="D327" s="184">
        <f t="shared" si="5"/>
      </c>
      <c r="E327" s="97"/>
    </row>
    <row r="328" spans="1:5" s="167" customFormat="1" ht="19.5" customHeight="1">
      <c r="A328" s="174" t="s">
        <v>140</v>
      </c>
      <c r="B328" s="124"/>
      <c r="C328" s="124"/>
      <c r="D328" s="184">
        <f t="shared" si="5"/>
      </c>
      <c r="E328" s="97"/>
    </row>
    <row r="329" spans="1:5" s="167" customFormat="1" ht="19.5" customHeight="1">
      <c r="A329" s="176" t="s">
        <v>336</v>
      </c>
      <c r="B329" s="124">
        <v>2522</v>
      </c>
      <c r="C329" s="124">
        <v>1620</v>
      </c>
      <c r="D329" s="184">
        <f t="shared" si="5"/>
        <v>64.2</v>
      </c>
      <c r="E329" s="97"/>
    </row>
    <row r="330" spans="1:5" s="167" customFormat="1" ht="19.5" customHeight="1">
      <c r="A330" s="176" t="s">
        <v>337</v>
      </c>
      <c r="B330" s="124"/>
      <c r="C330" s="124"/>
      <c r="D330" s="184">
        <f t="shared" si="5"/>
      </c>
      <c r="E330" s="97"/>
    </row>
    <row r="331" spans="1:5" s="167" customFormat="1" ht="19.5" customHeight="1">
      <c r="A331" s="176" t="s">
        <v>338</v>
      </c>
      <c r="B331" s="124"/>
      <c r="C331" s="124"/>
      <c r="D331" s="184">
        <f t="shared" si="5"/>
      </c>
      <c r="E331" s="97"/>
    </row>
    <row r="332" spans="1:5" s="167" customFormat="1" ht="19.5" customHeight="1">
      <c r="A332" s="174" t="s">
        <v>147</v>
      </c>
      <c r="B332" s="124"/>
      <c r="C332" s="124"/>
      <c r="D332" s="184">
        <f t="shared" si="5"/>
      </c>
      <c r="E332" s="97"/>
    </row>
    <row r="333" spans="1:5" s="167" customFormat="1" ht="19.5" customHeight="1">
      <c r="A333" s="174" t="s">
        <v>339</v>
      </c>
      <c r="B333" s="124">
        <v>946</v>
      </c>
      <c r="C333" s="124"/>
      <c r="D333" s="184">
        <f t="shared" si="5"/>
        <v>0</v>
      </c>
      <c r="E333" s="97"/>
    </row>
    <row r="334" spans="1:5" s="167" customFormat="1" ht="19.5" customHeight="1">
      <c r="A334" s="174" t="s">
        <v>340</v>
      </c>
      <c r="B334" s="175">
        <f>SUM(B335:B347)</f>
        <v>1250</v>
      </c>
      <c r="C334" s="175">
        <f>SUM(C335:C347)</f>
        <v>1292</v>
      </c>
      <c r="D334" s="184">
        <f t="shared" si="5"/>
        <v>103.4</v>
      </c>
      <c r="E334" s="97"/>
    </row>
    <row r="335" spans="1:5" s="167" customFormat="1" ht="19.5" customHeight="1">
      <c r="A335" s="176" t="s">
        <v>138</v>
      </c>
      <c r="B335" s="124">
        <v>598</v>
      </c>
      <c r="C335" s="124">
        <v>856</v>
      </c>
      <c r="D335" s="184">
        <f t="shared" si="5"/>
        <v>143.1</v>
      </c>
      <c r="E335" s="97"/>
    </row>
    <row r="336" spans="1:5" s="167" customFormat="1" ht="19.5" customHeight="1">
      <c r="A336" s="176" t="s">
        <v>139</v>
      </c>
      <c r="B336" s="124"/>
      <c r="C336" s="124"/>
      <c r="D336" s="184">
        <f t="shared" si="5"/>
      </c>
      <c r="E336" s="97"/>
    </row>
    <row r="337" spans="1:5" s="167" customFormat="1" ht="19.5" customHeight="1">
      <c r="A337" s="176" t="s">
        <v>140</v>
      </c>
      <c r="B337" s="124"/>
      <c r="C337" s="124"/>
      <c r="D337" s="184">
        <f t="shared" si="5"/>
      </c>
      <c r="E337" s="97"/>
    </row>
    <row r="338" spans="1:5" s="167" customFormat="1" ht="19.5" customHeight="1">
      <c r="A338" s="97" t="s">
        <v>341</v>
      </c>
      <c r="B338" s="124">
        <v>415</v>
      </c>
      <c r="C338" s="124">
        <v>283</v>
      </c>
      <c r="D338" s="184">
        <f t="shared" si="5"/>
        <v>68.2</v>
      </c>
      <c r="E338" s="97"/>
    </row>
    <row r="339" spans="1:5" s="167" customFormat="1" ht="19.5" customHeight="1">
      <c r="A339" s="174" t="s">
        <v>342</v>
      </c>
      <c r="B339" s="124">
        <v>32</v>
      </c>
      <c r="C339" s="124">
        <v>76</v>
      </c>
      <c r="D339" s="184">
        <f t="shared" si="5"/>
        <v>237.5</v>
      </c>
      <c r="E339" s="97"/>
    </row>
    <row r="340" spans="1:5" s="167" customFormat="1" ht="19.5" customHeight="1">
      <c r="A340" s="174" t="s">
        <v>343</v>
      </c>
      <c r="B340" s="124"/>
      <c r="C340" s="124"/>
      <c r="D340" s="184">
        <f t="shared" si="5"/>
      </c>
      <c r="E340" s="97"/>
    </row>
    <row r="341" spans="1:5" s="167" customFormat="1" ht="19.5" customHeight="1">
      <c r="A341" s="174" t="s">
        <v>344</v>
      </c>
      <c r="B341" s="124">
        <v>63</v>
      </c>
      <c r="C341" s="124">
        <v>23</v>
      </c>
      <c r="D341" s="184">
        <f t="shared" si="5"/>
        <v>36.5</v>
      </c>
      <c r="E341" s="97"/>
    </row>
    <row r="342" spans="1:5" s="167" customFormat="1" ht="19.5" customHeight="1">
      <c r="A342" s="176" t="s">
        <v>345</v>
      </c>
      <c r="B342" s="124"/>
      <c r="C342" s="124"/>
      <c r="D342" s="184">
        <f t="shared" si="5"/>
      </c>
      <c r="E342" s="97"/>
    </row>
    <row r="343" spans="1:5" s="167" customFormat="1" ht="19.5" customHeight="1">
      <c r="A343" s="176" t="s">
        <v>346</v>
      </c>
      <c r="B343" s="124"/>
      <c r="C343" s="124"/>
      <c r="D343" s="184">
        <f t="shared" si="5"/>
      </c>
      <c r="E343" s="97"/>
    </row>
    <row r="344" spans="1:5" s="167" customFormat="1" ht="19.5" customHeight="1">
      <c r="A344" s="176" t="s">
        <v>347</v>
      </c>
      <c r="B344" s="124">
        <v>85</v>
      </c>
      <c r="C344" s="124">
        <v>54</v>
      </c>
      <c r="D344" s="184">
        <f t="shared" si="5"/>
        <v>63.5</v>
      </c>
      <c r="E344" s="97"/>
    </row>
    <row r="345" spans="1:5" s="167" customFormat="1" ht="19.5" customHeight="1">
      <c r="A345" s="176" t="s">
        <v>348</v>
      </c>
      <c r="B345" s="124"/>
      <c r="C345" s="124"/>
      <c r="D345" s="184">
        <f t="shared" si="5"/>
      </c>
      <c r="E345" s="97"/>
    </row>
    <row r="346" spans="1:5" s="167" customFormat="1" ht="19.5" customHeight="1">
      <c r="A346" s="176" t="s">
        <v>147</v>
      </c>
      <c r="B346" s="124"/>
      <c r="C346" s="124"/>
      <c r="D346" s="184">
        <f t="shared" si="5"/>
      </c>
      <c r="E346" s="97"/>
    </row>
    <row r="347" spans="1:5" s="167" customFormat="1" ht="19.5" customHeight="1">
      <c r="A347" s="174" t="s">
        <v>349</v>
      </c>
      <c r="B347" s="124">
        <v>57</v>
      </c>
      <c r="C347" s="124"/>
      <c r="D347" s="184">
        <f t="shared" si="5"/>
        <v>0</v>
      </c>
      <c r="E347" s="97"/>
    </row>
    <row r="348" spans="1:5" s="167" customFormat="1" ht="19.5" customHeight="1">
      <c r="A348" s="174" t="s">
        <v>350</v>
      </c>
      <c r="B348" s="175">
        <f>SUM(B349:B356)</f>
        <v>0</v>
      </c>
      <c r="C348" s="175">
        <f>SUM(C349:C356)</f>
        <v>0</v>
      </c>
      <c r="D348" s="184">
        <f t="shared" si="5"/>
      </c>
      <c r="E348" s="97"/>
    </row>
    <row r="349" spans="1:5" s="167" customFormat="1" ht="19.5" customHeight="1">
      <c r="A349" s="174" t="s">
        <v>138</v>
      </c>
      <c r="B349" s="124"/>
      <c r="C349" s="124"/>
      <c r="D349" s="184">
        <f t="shared" si="5"/>
      </c>
      <c r="E349" s="97"/>
    </row>
    <row r="350" spans="1:5" s="167" customFormat="1" ht="19.5" customHeight="1">
      <c r="A350" s="176" t="s">
        <v>139</v>
      </c>
      <c r="B350" s="124"/>
      <c r="C350" s="124"/>
      <c r="D350" s="184">
        <f t="shared" si="5"/>
      </c>
      <c r="E350" s="97"/>
    </row>
    <row r="351" spans="1:5" s="167" customFormat="1" ht="19.5" customHeight="1">
      <c r="A351" s="176" t="s">
        <v>140</v>
      </c>
      <c r="B351" s="124"/>
      <c r="C351" s="124"/>
      <c r="D351" s="184">
        <f t="shared" si="5"/>
      </c>
      <c r="E351" s="97"/>
    </row>
    <row r="352" spans="1:5" s="167" customFormat="1" ht="19.5" customHeight="1">
      <c r="A352" s="176" t="s">
        <v>351</v>
      </c>
      <c r="B352" s="124"/>
      <c r="C352" s="124"/>
      <c r="D352" s="184">
        <f t="shared" si="5"/>
      </c>
      <c r="E352" s="97"/>
    </row>
    <row r="353" spans="1:5" s="167" customFormat="1" ht="19.5" customHeight="1">
      <c r="A353" s="97" t="s">
        <v>352</v>
      </c>
      <c r="B353" s="124"/>
      <c r="C353" s="124"/>
      <c r="D353" s="184">
        <f t="shared" si="5"/>
      </c>
      <c r="E353" s="97"/>
    </row>
    <row r="354" spans="1:5" s="167" customFormat="1" ht="19.5" customHeight="1">
      <c r="A354" s="174" t="s">
        <v>353</v>
      </c>
      <c r="B354" s="124"/>
      <c r="C354" s="124"/>
      <c r="D354" s="184">
        <f t="shared" si="5"/>
      </c>
      <c r="E354" s="97"/>
    </row>
    <row r="355" spans="1:5" s="167" customFormat="1" ht="19.5" customHeight="1">
      <c r="A355" s="174" t="s">
        <v>147</v>
      </c>
      <c r="B355" s="124"/>
      <c r="C355" s="124"/>
      <c r="D355" s="184">
        <f t="shared" si="5"/>
      </c>
      <c r="E355" s="97"/>
    </row>
    <row r="356" spans="1:5" s="167" customFormat="1" ht="19.5" customHeight="1">
      <c r="A356" s="174" t="s">
        <v>354</v>
      </c>
      <c r="B356" s="124"/>
      <c r="C356" s="124"/>
      <c r="D356" s="184">
        <f t="shared" si="5"/>
      </c>
      <c r="E356" s="97"/>
    </row>
    <row r="357" spans="1:5" s="167" customFormat="1" ht="19.5" customHeight="1">
      <c r="A357" s="176" t="s">
        <v>355</v>
      </c>
      <c r="B357" s="175">
        <f>SUM(B358:B365)</f>
        <v>0</v>
      </c>
      <c r="C357" s="175">
        <f>SUM(C358:C365)</f>
        <v>0</v>
      </c>
      <c r="D357" s="184">
        <f t="shared" si="5"/>
      </c>
      <c r="E357" s="97"/>
    </row>
    <row r="358" spans="1:5" s="167" customFormat="1" ht="19.5" customHeight="1">
      <c r="A358" s="176" t="s">
        <v>138</v>
      </c>
      <c r="B358" s="124"/>
      <c r="C358" s="124"/>
      <c r="D358" s="184">
        <f t="shared" si="5"/>
      </c>
      <c r="E358" s="97"/>
    </row>
    <row r="359" spans="1:5" s="167" customFormat="1" ht="19.5" customHeight="1">
      <c r="A359" s="176" t="s">
        <v>139</v>
      </c>
      <c r="B359" s="124"/>
      <c r="C359" s="124"/>
      <c r="D359" s="184">
        <f t="shared" si="5"/>
      </c>
      <c r="E359" s="97"/>
    </row>
    <row r="360" spans="1:5" s="167" customFormat="1" ht="19.5" customHeight="1">
      <c r="A360" s="174" t="s">
        <v>140</v>
      </c>
      <c r="B360" s="124"/>
      <c r="C360" s="124"/>
      <c r="D360" s="184">
        <f t="shared" si="5"/>
      </c>
      <c r="E360" s="97"/>
    </row>
    <row r="361" spans="1:5" s="167" customFormat="1" ht="19.5" customHeight="1">
      <c r="A361" s="174" t="s">
        <v>356</v>
      </c>
      <c r="B361" s="124"/>
      <c r="C361" s="124"/>
      <c r="D361" s="184">
        <f t="shared" si="5"/>
      </c>
      <c r="E361" s="97"/>
    </row>
    <row r="362" spans="1:5" s="167" customFormat="1" ht="19.5" customHeight="1">
      <c r="A362" s="174" t="s">
        <v>357</v>
      </c>
      <c r="B362" s="124"/>
      <c r="C362" s="124"/>
      <c r="D362" s="184">
        <f t="shared" si="5"/>
      </c>
      <c r="E362" s="97"/>
    </row>
    <row r="363" spans="1:5" s="167" customFormat="1" ht="19.5" customHeight="1">
      <c r="A363" s="176" t="s">
        <v>358</v>
      </c>
      <c r="B363" s="124"/>
      <c r="C363" s="124"/>
      <c r="D363" s="184">
        <f t="shared" si="5"/>
      </c>
      <c r="E363" s="97"/>
    </row>
    <row r="364" spans="1:5" s="167" customFormat="1" ht="19.5" customHeight="1">
      <c r="A364" s="176" t="s">
        <v>147</v>
      </c>
      <c r="B364" s="124"/>
      <c r="C364" s="124"/>
      <c r="D364" s="184">
        <f t="shared" si="5"/>
      </c>
      <c r="E364" s="97"/>
    </row>
    <row r="365" spans="1:5" s="167" customFormat="1" ht="19.5" customHeight="1">
      <c r="A365" s="176" t="s">
        <v>359</v>
      </c>
      <c r="B365" s="124"/>
      <c r="C365" s="124"/>
      <c r="D365" s="184">
        <f t="shared" si="5"/>
      </c>
      <c r="E365" s="97"/>
    </row>
    <row r="366" spans="1:5" s="167" customFormat="1" ht="19.5" customHeight="1">
      <c r="A366" s="97" t="s">
        <v>360</v>
      </c>
      <c r="B366" s="175">
        <f>SUM(B367:B373)</f>
        <v>0</v>
      </c>
      <c r="C366" s="175">
        <f>SUM(C367:C373)</f>
        <v>0</v>
      </c>
      <c r="D366" s="184">
        <f t="shared" si="5"/>
      </c>
      <c r="E366" s="97"/>
    </row>
    <row r="367" spans="1:5" s="167" customFormat="1" ht="19.5" customHeight="1">
      <c r="A367" s="174" t="s">
        <v>138</v>
      </c>
      <c r="B367" s="124"/>
      <c r="C367" s="124"/>
      <c r="D367" s="184">
        <f t="shared" si="5"/>
      </c>
      <c r="E367" s="97"/>
    </row>
    <row r="368" spans="1:5" s="167" customFormat="1" ht="19.5" customHeight="1">
      <c r="A368" s="174" t="s">
        <v>139</v>
      </c>
      <c r="B368" s="124"/>
      <c r="C368" s="124"/>
      <c r="D368" s="184">
        <f t="shared" si="5"/>
      </c>
      <c r="E368" s="97"/>
    </row>
    <row r="369" spans="1:5" s="167" customFormat="1" ht="19.5" customHeight="1">
      <c r="A369" s="174" t="s">
        <v>140</v>
      </c>
      <c r="B369" s="124"/>
      <c r="C369" s="124"/>
      <c r="D369" s="184">
        <f t="shared" si="5"/>
      </c>
      <c r="E369" s="97"/>
    </row>
    <row r="370" spans="1:5" s="167" customFormat="1" ht="19.5" customHeight="1">
      <c r="A370" s="176" t="s">
        <v>361</v>
      </c>
      <c r="B370" s="124"/>
      <c r="C370" s="124"/>
      <c r="D370" s="184">
        <f t="shared" si="5"/>
      </c>
      <c r="E370" s="97"/>
    </row>
    <row r="371" spans="1:5" s="167" customFormat="1" ht="19.5" customHeight="1">
      <c r="A371" s="176" t="s">
        <v>362</v>
      </c>
      <c r="B371" s="124"/>
      <c r="C371" s="124"/>
      <c r="D371" s="184">
        <f t="shared" si="5"/>
      </c>
      <c r="E371" s="97"/>
    </row>
    <row r="372" spans="1:5" s="167" customFormat="1" ht="19.5" customHeight="1">
      <c r="A372" s="176" t="s">
        <v>147</v>
      </c>
      <c r="B372" s="124"/>
      <c r="C372" s="124"/>
      <c r="D372" s="184">
        <f t="shared" si="5"/>
      </c>
      <c r="E372" s="97"/>
    </row>
    <row r="373" spans="1:5" s="167" customFormat="1" ht="19.5" customHeight="1">
      <c r="A373" s="174" t="s">
        <v>363</v>
      </c>
      <c r="B373" s="124"/>
      <c r="C373" s="124"/>
      <c r="D373" s="184">
        <f t="shared" si="5"/>
      </c>
      <c r="E373" s="97"/>
    </row>
    <row r="374" spans="1:5" s="167" customFormat="1" ht="19.5" customHeight="1">
      <c r="A374" s="174" t="s">
        <v>364</v>
      </c>
      <c r="B374" s="175">
        <f>SUM(B375:B381)</f>
        <v>0</v>
      </c>
      <c r="C374" s="175">
        <f>SUM(C375:C381)</f>
        <v>0</v>
      </c>
      <c r="D374" s="184">
        <f t="shared" si="5"/>
      </c>
      <c r="E374" s="97"/>
    </row>
    <row r="375" spans="1:5" s="167" customFormat="1" ht="19.5" customHeight="1">
      <c r="A375" s="174" t="s">
        <v>138</v>
      </c>
      <c r="B375" s="124"/>
      <c r="C375" s="124"/>
      <c r="D375" s="184">
        <f t="shared" si="5"/>
      </c>
      <c r="E375" s="97"/>
    </row>
    <row r="376" spans="1:5" s="167" customFormat="1" ht="19.5" customHeight="1">
      <c r="A376" s="176" t="s">
        <v>139</v>
      </c>
      <c r="B376" s="124"/>
      <c r="C376" s="124"/>
      <c r="D376" s="184">
        <f t="shared" si="5"/>
      </c>
      <c r="E376" s="97"/>
    </row>
    <row r="377" spans="1:5" s="167" customFormat="1" ht="19.5" customHeight="1">
      <c r="A377" s="176" t="s">
        <v>365</v>
      </c>
      <c r="B377" s="124"/>
      <c r="C377" s="124"/>
      <c r="D377" s="184">
        <f t="shared" si="5"/>
      </c>
      <c r="E377" s="97"/>
    </row>
    <row r="378" spans="1:5" s="167" customFormat="1" ht="19.5" customHeight="1">
      <c r="A378" s="176" t="s">
        <v>366</v>
      </c>
      <c r="B378" s="124"/>
      <c r="C378" s="124"/>
      <c r="D378" s="184">
        <f t="shared" si="5"/>
      </c>
      <c r="E378" s="97"/>
    </row>
    <row r="379" spans="1:5" s="167" customFormat="1" ht="19.5" customHeight="1">
      <c r="A379" s="97" t="s">
        <v>367</v>
      </c>
      <c r="B379" s="124"/>
      <c r="C379" s="124"/>
      <c r="D379" s="184">
        <f t="shared" si="5"/>
      </c>
      <c r="E379" s="97"/>
    </row>
    <row r="380" spans="1:5" s="167" customFormat="1" ht="19.5" customHeight="1">
      <c r="A380" s="174" t="s">
        <v>319</v>
      </c>
      <c r="B380" s="124"/>
      <c r="C380" s="124"/>
      <c r="D380" s="184">
        <f t="shared" si="5"/>
      </c>
      <c r="E380" s="97"/>
    </row>
    <row r="381" spans="1:5" s="167" customFormat="1" ht="19.5" customHeight="1">
      <c r="A381" s="174" t="s">
        <v>368</v>
      </c>
      <c r="B381" s="124"/>
      <c r="C381" s="124"/>
      <c r="D381" s="184">
        <f t="shared" si="5"/>
      </c>
      <c r="E381" s="97"/>
    </row>
    <row r="382" spans="1:5" s="167" customFormat="1" ht="19.5" customHeight="1">
      <c r="A382" s="174" t="s">
        <v>369</v>
      </c>
      <c r="B382" s="175">
        <f>SUM(B383:B390)</f>
        <v>0</v>
      </c>
      <c r="C382" s="175">
        <f>SUM(C383:C390)</f>
        <v>0</v>
      </c>
      <c r="D382" s="184">
        <f t="shared" si="5"/>
      </c>
      <c r="E382" s="97"/>
    </row>
    <row r="383" spans="1:5" s="167" customFormat="1" ht="19.5" customHeight="1">
      <c r="A383" s="174" t="s">
        <v>370</v>
      </c>
      <c r="B383" s="124"/>
      <c r="C383" s="124"/>
      <c r="D383" s="184">
        <f t="shared" si="5"/>
      </c>
      <c r="E383" s="97"/>
    </row>
    <row r="384" spans="1:5" s="167" customFormat="1" ht="19.5" customHeight="1">
      <c r="A384" s="176" t="s">
        <v>138</v>
      </c>
      <c r="B384" s="124"/>
      <c r="C384" s="124"/>
      <c r="D384" s="184">
        <f t="shared" si="5"/>
      </c>
      <c r="E384" s="97"/>
    </row>
    <row r="385" spans="1:5" s="167" customFormat="1" ht="19.5" customHeight="1">
      <c r="A385" s="176" t="s">
        <v>371</v>
      </c>
      <c r="B385" s="124"/>
      <c r="C385" s="124"/>
      <c r="D385" s="184">
        <f t="shared" si="5"/>
      </c>
      <c r="E385" s="97"/>
    </row>
    <row r="386" spans="1:5" s="167" customFormat="1" ht="19.5" customHeight="1">
      <c r="A386" s="176" t="s">
        <v>372</v>
      </c>
      <c r="B386" s="124"/>
      <c r="C386" s="124"/>
      <c r="D386" s="184">
        <f t="shared" si="5"/>
      </c>
      <c r="E386" s="97"/>
    </row>
    <row r="387" spans="1:5" s="167" customFormat="1" ht="19.5" customHeight="1">
      <c r="A387" s="176" t="s">
        <v>373</v>
      </c>
      <c r="B387" s="124"/>
      <c r="C387" s="124"/>
      <c r="D387" s="184">
        <f t="shared" si="5"/>
      </c>
      <c r="E387" s="97"/>
    </row>
    <row r="388" spans="1:5" s="167" customFormat="1" ht="19.5" customHeight="1">
      <c r="A388" s="97" t="s">
        <v>374</v>
      </c>
      <c r="B388" s="124"/>
      <c r="C388" s="124"/>
      <c r="D388" s="184">
        <f t="shared" si="5"/>
      </c>
      <c r="E388" s="97"/>
    </row>
    <row r="389" spans="1:5" s="167" customFormat="1" ht="19.5" customHeight="1">
      <c r="A389" s="174" t="s">
        <v>375</v>
      </c>
      <c r="B389" s="124"/>
      <c r="C389" s="124"/>
      <c r="D389" s="184">
        <f aca="true" t="shared" si="6" ref="D389:D452">IF(B389=0,"",ROUND(C389/B389*100,1))</f>
      </c>
      <c r="E389" s="97"/>
    </row>
    <row r="390" spans="1:5" s="167" customFormat="1" ht="19.5" customHeight="1">
      <c r="A390" s="174" t="s">
        <v>376</v>
      </c>
      <c r="B390" s="124"/>
      <c r="C390" s="124"/>
      <c r="D390" s="184">
        <f t="shared" si="6"/>
      </c>
      <c r="E390" s="97"/>
    </row>
    <row r="391" spans="1:5" s="167" customFormat="1" ht="19.5" customHeight="1">
      <c r="A391" s="174" t="s">
        <v>377</v>
      </c>
      <c r="B391" s="124"/>
      <c r="C391" s="124"/>
      <c r="D391" s="184">
        <f t="shared" si="6"/>
      </c>
      <c r="E391" s="97"/>
    </row>
    <row r="392" spans="1:5" s="167" customFormat="1" ht="19.5" customHeight="1">
      <c r="A392" s="97" t="s">
        <v>378</v>
      </c>
      <c r="B392" s="175">
        <f>SUM(B393,B398,B407,B414,B420,B424,B428,B432,B438,B445,)</f>
        <v>45857</v>
      </c>
      <c r="C392" s="175">
        <f>SUM(C393,C398,C407,C414,C420,C424,C428,C432,C438,C445,)</f>
        <v>41230</v>
      </c>
      <c r="D392" s="184">
        <f t="shared" si="6"/>
        <v>89.9</v>
      </c>
      <c r="E392" s="97"/>
    </row>
    <row r="393" spans="1:5" s="167" customFormat="1" ht="19.5" customHeight="1">
      <c r="A393" s="176" t="s">
        <v>379</v>
      </c>
      <c r="B393" s="175">
        <f>SUM(B394:B397)</f>
        <v>1238</v>
      </c>
      <c r="C393" s="175">
        <f>SUM(C394:C397)</f>
        <v>1126</v>
      </c>
      <c r="D393" s="184">
        <f t="shared" si="6"/>
        <v>91</v>
      </c>
      <c r="E393" s="97"/>
    </row>
    <row r="394" spans="1:5" s="167" customFormat="1" ht="19.5" customHeight="1">
      <c r="A394" s="174" t="s">
        <v>138</v>
      </c>
      <c r="B394" s="124">
        <v>1030</v>
      </c>
      <c r="C394" s="124">
        <v>1096</v>
      </c>
      <c r="D394" s="184">
        <f t="shared" si="6"/>
        <v>106.4</v>
      </c>
      <c r="E394" s="97"/>
    </row>
    <row r="395" spans="1:5" s="167" customFormat="1" ht="19.5" customHeight="1">
      <c r="A395" s="174" t="s">
        <v>139</v>
      </c>
      <c r="B395" s="124"/>
      <c r="C395" s="124"/>
      <c r="D395" s="184">
        <f t="shared" si="6"/>
      </c>
      <c r="E395" s="97"/>
    </row>
    <row r="396" spans="1:5" s="167" customFormat="1" ht="19.5" customHeight="1">
      <c r="A396" s="174" t="s">
        <v>140</v>
      </c>
      <c r="B396" s="124"/>
      <c r="C396" s="124"/>
      <c r="D396" s="184">
        <f t="shared" si="6"/>
      </c>
      <c r="E396" s="97"/>
    </row>
    <row r="397" spans="1:5" s="167" customFormat="1" ht="19.5" customHeight="1">
      <c r="A397" s="176" t="s">
        <v>380</v>
      </c>
      <c r="B397" s="124">
        <v>208</v>
      </c>
      <c r="C397" s="124">
        <v>30</v>
      </c>
      <c r="D397" s="184">
        <f t="shared" si="6"/>
        <v>14.4</v>
      </c>
      <c r="E397" s="97"/>
    </row>
    <row r="398" spans="1:5" s="167" customFormat="1" ht="19.5" customHeight="1">
      <c r="A398" s="174" t="s">
        <v>381</v>
      </c>
      <c r="B398" s="175">
        <f>SUM(B399:B406)</f>
        <v>36241</v>
      </c>
      <c r="C398" s="175">
        <f>SUM(C399:C406)</f>
        <v>34096</v>
      </c>
      <c r="D398" s="184">
        <f t="shared" si="6"/>
        <v>94.1</v>
      </c>
      <c r="E398" s="97"/>
    </row>
    <row r="399" spans="1:5" s="167" customFormat="1" ht="19.5" customHeight="1">
      <c r="A399" s="174" t="s">
        <v>382</v>
      </c>
      <c r="B399" s="124">
        <v>2706</v>
      </c>
      <c r="C399" s="124">
        <v>2050</v>
      </c>
      <c r="D399" s="184">
        <f t="shared" si="6"/>
        <v>75.8</v>
      </c>
      <c r="E399" s="97"/>
    </row>
    <row r="400" spans="1:5" s="167" customFormat="1" ht="19.5" customHeight="1">
      <c r="A400" s="174" t="s">
        <v>383</v>
      </c>
      <c r="B400" s="124">
        <v>26658</v>
      </c>
      <c r="C400" s="124">
        <v>23944</v>
      </c>
      <c r="D400" s="184">
        <f t="shared" si="6"/>
        <v>89.8</v>
      </c>
      <c r="E400" s="97"/>
    </row>
    <row r="401" spans="1:5" s="167" customFormat="1" ht="19.5" customHeight="1">
      <c r="A401" s="176" t="s">
        <v>384</v>
      </c>
      <c r="B401" s="124">
        <v>4470</v>
      </c>
      <c r="C401" s="124">
        <v>5564</v>
      </c>
      <c r="D401" s="184">
        <f t="shared" si="6"/>
        <v>124.5</v>
      </c>
      <c r="E401" s="97"/>
    </row>
    <row r="402" spans="1:5" s="167" customFormat="1" ht="19.5" customHeight="1">
      <c r="A402" s="176" t="s">
        <v>385</v>
      </c>
      <c r="B402" s="124">
        <v>1602</v>
      </c>
      <c r="C402" s="124">
        <v>2508</v>
      </c>
      <c r="D402" s="184">
        <f t="shared" si="6"/>
        <v>156.6</v>
      </c>
      <c r="E402" s="97"/>
    </row>
    <row r="403" spans="1:5" s="167" customFormat="1" ht="19.5" customHeight="1">
      <c r="A403" s="176" t="s">
        <v>386</v>
      </c>
      <c r="B403" s="124"/>
      <c r="C403" s="124"/>
      <c r="D403" s="184">
        <f t="shared" si="6"/>
      </c>
      <c r="E403" s="97"/>
    </row>
    <row r="404" spans="1:5" s="167" customFormat="1" ht="19.5" customHeight="1">
      <c r="A404" s="174" t="s">
        <v>387</v>
      </c>
      <c r="B404" s="124"/>
      <c r="C404" s="124"/>
      <c r="D404" s="184">
        <f t="shared" si="6"/>
      </c>
      <c r="E404" s="97"/>
    </row>
    <row r="405" spans="1:5" s="167" customFormat="1" ht="19.5" customHeight="1">
      <c r="A405" s="174" t="s">
        <v>388</v>
      </c>
      <c r="B405" s="124"/>
      <c r="C405" s="124"/>
      <c r="D405" s="184">
        <f t="shared" si="6"/>
      </c>
      <c r="E405" s="97"/>
    </row>
    <row r="406" spans="1:5" s="167" customFormat="1" ht="19.5" customHeight="1">
      <c r="A406" s="174" t="s">
        <v>389</v>
      </c>
      <c r="B406" s="124">
        <v>805</v>
      </c>
      <c r="C406" s="124">
        <v>30</v>
      </c>
      <c r="D406" s="184">
        <f t="shared" si="6"/>
        <v>3.7</v>
      </c>
      <c r="E406" s="97"/>
    </row>
    <row r="407" spans="1:5" s="167" customFormat="1" ht="19.5" customHeight="1">
      <c r="A407" s="174" t="s">
        <v>390</v>
      </c>
      <c r="B407" s="175">
        <f>SUM(B408:B413)</f>
        <v>79</v>
      </c>
      <c r="C407" s="175">
        <f>SUM(C408:C413)</f>
        <v>2</v>
      </c>
      <c r="D407" s="184">
        <f t="shared" si="6"/>
        <v>2.5</v>
      </c>
      <c r="E407" s="97"/>
    </row>
    <row r="408" spans="1:5" s="167" customFormat="1" ht="19.5" customHeight="1">
      <c r="A408" s="174" t="s">
        <v>391</v>
      </c>
      <c r="B408" s="124"/>
      <c r="C408" s="124"/>
      <c r="D408" s="184">
        <f t="shared" si="6"/>
      </c>
      <c r="E408" s="97"/>
    </row>
    <row r="409" spans="1:5" s="167" customFormat="1" ht="19.5" customHeight="1">
      <c r="A409" s="174" t="s">
        <v>392</v>
      </c>
      <c r="B409" s="124">
        <v>50</v>
      </c>
      <c r="C409" s="124">
        <v>2</v>
      </c>
      <c r="D409" s="184">
        <f t="shared" si="6"/>
        <v>4</v>
      </c>
      <c r="E409" s="97"/>
    </row>
    <row r="410" spans="1:5" s="167" customFormat="1" ht="19.5" customHeight="1">
      <c r="A410" s="174" t="s">
        <v>393</v>
      </c>
      <c r="B410" s="124"/>
      <c r="C410" s="124"/>
      <c r="D410" s="184">
        <f t="shared" si="6"/>
      </c>
      <c r="E410" s="97"/>
    </row>
    <row r="411" spans="1:5" s="167" customFormat="1" ht="19.5" customHeight="1">
      <c r="A411" s="176" t="s">
        <v>394</v>
      </c>
      <c r="B411" s="124"/>
      <c r="C411" s="124"/>
      <c r="D411" s="184">
        <f t="shared" si="6"/>
      </c>
      <c r="E411" s="97"/>
    </row>
    <row r="412" spans="1:5" s="167" customFormat="1" ht="19.5" customHeight="1">
      <c r="A412" s="176" t="s">
        <v>395</v>
      </c>
      <c r="B412" s="124"/>
      <c r="C412" s="124"/>
      <c r="D412" s="184">
        <f t="shared" si="6"/>
      </c>
      <c r="E412" s="97"/>
    </row>
    <row r="413" spans="1:5" s="167" customFormat="1" ht="19.5" customHeight="1">
      <c r="A413" s="176" t="s">
        <v>396</v>
      </c>
      <c r="B413" s="124">
        <v>29</v>
      </c>
      <c r="C413" s="124"/>
      <c r="D413" s="184">
        <f t="shared" si="6"/>
        <v>0</v>
      </c>
      <c r="E413" s="97"/>
    </row>
    <row r="414" spans="1:5" s="167" customFormat="1" ht="19.5" customHeight="1">
      <c r="A414" s="97" t="s">
        <v>397</v>
      </c>
      <c r="B414" s="175">
        <f>SUM(B415:B419)</f>
        <v>7</v>
      </c>
      <c r="C414" s="175">
        <f>SUM(C415:C419)</f>
        <v>0</v>
      </c>
      <c r="D414" s="184">
        <f t="shared" si="6"/>
        <v>0</v>
      </c>
      <c r="E414" s="97"/>
    </row>
    <row r="415" spans="1:5" s="167" customFormat="1" ht="19.5" customHeight="1">
      <c r="A415" s="174" t="s">
        <v>398</v>
      </c>
      <c r="B415" s="124"/>
      <c r="C415" s="124"/>
      <c r="D415" s="184">
        <f t="shared" si="6"/>
      </c>
      <c r="E415" s="97"/>
    </row>
    <row r="416" spans="1:5" s="167" customFormat="1" ht="19.5" customHeight="1">
      <c r="A416" s="174" t="s">
        <v>399</v>
      </c>
      <c r="B416" s="124"/>
      <c r="C416" s="124"/>
      <c r="D416" s="184">
        <f t="shared" si="6"/>
      </c>
      <c r="E416" s="97"/>
    </row>
    <row r="417" spans="1:5" s="167" customFormat="1" ht="19.5" customHeight="1">
      <c r="A417" s="174" t="s">
        <v>400</v>
      </c>
      <c r="B417" s="124"/>
      <c r="C417" s="124"/>
      <c r="D417" s="184">
        <f t="shared" si="6"/>
      </c>
      <c r="E417" s="97"/>
    </row>
    <row r="418" spans="1:5" s="167" customFormat="1" ht="19.5" customHeight="1">
      <c r="A418" s="176" t="s">
        <v>401</v>
      </c>
      <c r="B418" s="124"/>
      <c r="C418" s="124"/>
      <c r="D418" s="184">
        <f t="shared" si="6"/>
      </c>
      <c r="E418" s="97"/>
    </row>
    <row r="419" spans="1:5" s="167" customFormat="1" ht="19.5" customHeight="1">
      <c r="A419" s="176" t="s">
        <v>402</v>
      </c>
      <c r="B419" s="124">
        <v>7</v>
      </c>
      <c r="C419" s="124"/>
      <c r="D419" s="184">
        <f t="shared" si="6"/>
        <v>0</v>
      </c>
      <c r="E419" s="97"/>
    </row>
    <row r="420" spans="1:5" s="167" customFormat="1" ht="19.5" customHeight="1">
      <c r="A420" s="176" t="s">
        <v>403</v>
      </c>
      <c r="B420" s="175">
        <f>SUM(B421:B423)</f>
        <v>0</v>
      </c>
      <c r="C420" s="175">
        <f>SUM(C421:C423)</f>
        <v>0</v>
      </c>
      <c r="D420" s="184">
        <f t="shared" si="6"/>
      </c>
      <c r="E420" s="97"/>
    </row>
    <row r="421" spans="1:5" s="167" customFormat="1" ht="19.5" customHeight="1">
      <c r="A421" s="174" t="s">
        <v>404</v>
      </c>
      <c r="B421" s="124"/>
      <c r="C421" s="124"/>
      <c r="D421" s="184">
        <f t="shared" si="6"/>
      </c>
      <c r="E421" s="97"/>
    </row>
    <row r="422" spans="1:5" s="167" customFormat="1" ht="19.5" customHeight="1">
      <c r="A422" s="174" t="s">
        <v>405</v>
      </c>
      <c r="B422" s="124"/>
      <c r="C422" s="124"/>
      <c r="D422" s="184">
        <f t="shared" si="6"/>
      </c>
      <c r="E422" s="97"/>
    </row>
    <row r="423" spans="1:5" s="167" customFormat="1" ht="19.5" customHeight="1">
      <c r="A423" s="174" t="s">
        <v>406</v>
      </c>
      <c r="B423" s="124"/>
      <c r="C423" s="124"/>
      <c r="D423" s="184">
        <f t="shared" si="6"/>
      </c>
      <c r="E423" s="97"/>
    </row>
    <row r="424" spans="1:5" s="167" customFormat="1" ht="19.5" customHeight="1">
      <c r="A424" s="176" t="s">
        <v>407</v>
      </c>
      <c r="B424" s="175">
        <f>SUM(B425:B427)</f>
        <v>0</v>
      </c>
      <c r="C424" s="175">
        <f>SUM(C425:C427)</f>
        <v>0</v>
      </c>
      <c r="D424" s="184">
        <f t="shared" si="6"/>
      </c>
      <c r="E424" s="97"/>
    </row>
    <row r="425" spans="1:5" s="167" customFormat="1" ht="19.5" customHeight="1">
      <c r="A425" s="176" t="s">
        <v>408</v>
      </c>
      <c r="B425" s="124"/>
      <c r="C425" s="124"/>
      <c r="D425" s="184">
        <f t="shared" si="6"/>
      </c>
      <c r="E425" s="97"/>
    </row>
    <row r="426" spans="1:5" s="167" customFormat="1" ht="19.5" customHeight="1">
      <c r="A426" s="176" t="s">
        <v>409</v>
      </c>
      <c r="B426" s="124"/>
      <c r="C426" s="124"/>
      <c r="D426" s="184">
        <f t="shared" si="6"/>
      </c>
      <c r="E426" s="97"/>
    </row>
    <row r="427" spans="1:5" s="167" customFormat="1" ht="19.5" customHeight="1">
      <c r="A427" s="97" t="s">
        <v>410</v>
      </c>
      <c r="B427" s="124"/>
      <c r="C427" s="124"/>
      <c r="D427" s="184">
        <f t="shared" si="6"/>
      </c>
      <c r="E427" s="97"/>
    </row>
    <row r="428" spans="1:5" s="167" customFormat="1" ht="19.5" customHeight="1">
      <c r="A428" s="174" t="s">
        <v>411</v>
      </c>
      <c r="B428" s="175">
        <f>SUM(B429:B431)</f>
        <v>258</v>
      </c>
      <c r="C428" s="175">
        <f>SUM(C429:C431)</f>
        <v>258</v>
      </c>
      <c r="D428" s="184">
        <f t="shared" si="6"/>
        <v>100</v>
      </c>
      <c r="E428" s="97"/>
    </row>
    <row r="429" spans="1:5" s="167" customFormat="1" ht="19.5" customHeight="1">
      <c r="A429" s="174" t="s">
        <v>412</v>
      </c>
      <c r="B429" s="124">
        <v>258</v>
      </c>
      <c r="C429" s="124">
        <v>258</v>
      </c>
      <c r="D429" s="184">
        <f t="shared" si="6"/>
        <v>100</v>
      </c>
      <c r="E429" s="97"/>
    </row>
    <row r="430" spans="1:5" s="167" customFormat="1" ht="19.5" customHeight="1">
      <c r="A430" s="174" t="s">
        <v>413</v>
      </c>
      <c r="B430" s="124"/>
      <c r="C430" s="124"/>
      <c r="D430" s="184">
        <f t="shared" si="6"/>
      </c>
      <c r="E430" s="97"/>
    </row>
    <row r="431" spans="1:5" s="167" customFormat="1" ht="19.5" customHeight="1">
      <c r="A431" s="176" t="s">
        <v>414</v>
      </c>
      <c r="B431" s="124"/>
      <c r="C431" s="124"/>
      <c r="D431" s="184">
        <f t="shared" si="6"/>
      </c>
      <c r="E431" s="97"/>
    </row>
    <row r="432" spans="1:5" s="167" customFormat="1" ht="19.5" customHeight="1">
      <c r="A432" s="176" t="s">
        <v>415</v>
      </c>
      <c r="B432" s="175">
        <f>SUM(B433:B437)</f>
        <v>323</v>
      </c>
      <c r="C432" s="175">
        <f>SUM(C433:C437)</f>
        <v>99</v>
      </c>
      <c r="D432" s="184">
        <f t="shared" si="6"/>
        <v>30.7</v>
      </c>
      <c r="E432" s="97"/>
    </row>
    <row r="433" spans="1:5" s="167" customFormat="1" ht="19.5" customHeight="1">
      <c r="A433" s="176" t="s">
        <v>416</v>
      </c>
      <c r="B433" s="124">
        <v>323</v>
      </c>
      <c r="C433" s="124">
        <v>99</v>
      </c>
      <c r="D433" s="184">
        <f t="shared" si="6"/>
        <v>30.7</v>
      </c>
      <c r="E433" s="97"/>
    </row>
    <row r="434" spans="1:5" s="167" customFormat="1" ht="19.5" customHeight="1">
      <c r="A434" s="174" t="s">
        <v>417</v>
      </c>
      <c r="B434" s="124"/>
      <c r="C434" s="124"/>
      <c r="D434" s="184">
        <f t="shared" si="6"/>
      </c>
      <c r="E434" s="97"/>
    </row>
    <row r="435" spans="1:5" s="167" customFormat="1" ht="19.5" customHeight="1">
      <c r="A435" s="174" t="s">
        <v>418</v>
      </c>
      <c r="B435" s="124"/>
      <c r="C435" s="124"/>
      <c r="D435" s="184">
        <f t="shared" si="6"/>
      </c>
      <c r="E435" s="97"/>
    </row>
    <row r="436" spans="1:5" s="167" customFormat="1" ht="19.5" customHeight="1">
      <c r="A436" s="174" t="s">
        <v>419</v>
      </c>
      <c r="B436" s="124"/>
      <c r="C436" s="124"/>
      <c r="D436" s="184">
        <f t="shared" si="6"/>
      </c>
      <c r="E436" s="97"/>
    </row>
    <row r="437" spans="1:5" s="167" customFormat="1" ht="19.5" customHeight="1">
      <c r="A437" s="174" t="s">
        <v>420</v>
      </c>
      <c r="B437" s="124"/>
      <c r="C437" s="124"/>
      <c r="D437" s="184">
        <f t="shared" si="6"/>
      </c>
      <c r="E437" s="97"/>
    </row>
    <row r="438" spans="1:5" s="167" customFormat="1" ht="19.5" customHeight="1">
      <c r="A438" s="174" t="s">
        <v>421</v>
      </c>
      <c r="B438" s="175">
        <f>SUM(B439:B444)</f>
        <v>7638</v>
      </c>
      <c r="C438" s="175">
        <f>SUM(C439:C444)</f>
        <v>5649</v>
      </c>
      <c r="D438" s="184">
        <f t="shared" si="6"/>
        <v>74</v>
      </c>
      <c r="E438" s="97"/>
    </row>
    <row r="439" spans="1:5" s="167" customFormat="1" ht="19.5" customHeight="1">
      <c r="A439" s="176" t="s">
        <v>422</v>
      </c>
      <c r="B439" s="124">
        <v>536</v>
      </c>
      <c r="C439" s="124"/>
      <c r="D439" s="184">
        <f t="shared" si="6"/>
        <v>0</v>
      </c>
      <c r="E439" s="97"/>
    </row>
    <row r="440" spans="1:5" s="167" customFormat="1" ht="19.5" customHeight="1">
      <c r="A440" s="176" t="s">
        <v>423</v>
      </c>
      <c r="B440" s="124">
        <v>1355</v>
      </c>
      <c r="C440" s="124">
        <v>986</v>
      </c>
      <c r="D440" s="184">
        <f t="shared" si="6"/>
        <v>72.8</v>
      </c>
      <c r="E440" s="97"/>
    </row>
    <row r="441" spans="1:5" s="167" customFormat="1" ht="19.5" customHeight="1">
      <c r="A441" s="176" t="s">
        <v>424</v>
      </c>
      <c r="B441" s="124">
        <v>1453</v>
      </c>
      <c r="C441" s="124">
        <v>1637</v>
      </c>
      <c r="D441" s="184">
        <f t="shared" si="6"/>
        <v>112.7</v>
      </c>
      <c r="E441" s="97"/>
    </row>
    <row r="442" spans="1:5" s="167" customFormat="1" ht="19.5" customHeight="1">
      <c r="A442" s="97" t="s">
        <v>425</v>
      </c>
      <c r="B442" s="124">
        <v>3128</v>
      </c>
      <c r="C442" s="124">
        <v>3026</v>
      </c>
      <c r="D442" s="184">
        <f t="shared" si="6"/>
        <v>96.7</v>
      </c>
      <c r="E442" s="97"/>
    </row>
    <row r="443" spans="1:5" s="167" customFormat="1" ht="19.5" customHeight="1">
      <c r="A443" s="174" t="s">
        <v>426</v>
      </c>
      <c r="B443" s="124"/>
      <c r="C443" s="124"/>
      <c r="D443" s="184">
        <f t="shared" si="6"/>
      </c>
      <c r="E443" s="97"/>
    </row>
    <row r="444" spans="1:5" s="167" customFormat="1" ht="19.5" customHeight="1">
      <c r="A444" s="174" t="s">
        <v>427</v>
      </c>
      <c r="B444" s="124">
        <v>1166</v>
      </c>
      <c r="C444" s="124"/>
      <c r="D444" s="184">
        <f t="shared" si="6"/>
        <v>0</v>
      </c>
      <c r="E444" s="97"/>
    </row>
    <row r="445" spans="1:5" s="167" customFormat="1" ht="19.5" customHeight="1">
      <c r="A445" s="174" t="s">
        <v>428</v>
      </c>
      <c r="B445" s="124">
        <v>73</v>
      </c>
      <c r="C445" s="124"/>
      <c r="D445" s="184">
        <f t="shared" si="6"/>
        <v>0</v>
      </c>
      <c r="E445" s="97"/>
    </row>
    <row r="446" spans="1:5" s="167" customFormat="1" ht="19.5" customHeight="1">
      <c r="A446" s="97" t="s">
        <v>429</v>
      </c>
      <c r="B446" s="175">
        <f>SUM(B447,B452,B461,B467,B473,B478,B483,B490,B494,B497,)</f>
        <v>5527</v>
      </c>
      <c r="C446" s="175">
        <f>SUM(C447,C452,C461,C467,C473,C478,C483,C490,C494,C497,)</f>
        <v>4187</v>
      </c>
      <c r="D446" s="184">
        <f t="shared" si="6"/>
        <v>75.8</v>
      </c>
      <c r="E446" s="97"/>
    </row>
    <row r="447" spans="1:5" s="167" customFormat="1" ht="19.5" customHeight="1">
      <c r="A447" s="176" t="s">
        <v>430</v>
      </c>
      <c r="B447" s="175">
        <f>SUM(B448:B451)</f>
        <v>495</v>
      </c>
      <c r="C447" s="175">
        <f>SUM(C448:C451)</f>
        <v>784</v>
      </c>
      <c r="D447" s="184">
        <f t="shared" si="6"/>
        <v>158.4</v>
      </c>
      <c r="E447" s="97"/>
    </row>
    <row r="448" spans="1:5" s="167" customFormat="1" ht="19.5" customHeight="1">
      <c r="A448" s="174" t="s">
        <v>138</v>
      </c>
      <c r="B448" s="124">
        <v>462</v>
      </c>
      <c r="C448" s="124">
        <v>649</v>
      </c>
      <c r="D448" s="184">
        <f t="shared" si="6"/>
        <v>140.5</v>
      </c>
      <c r="E448" s="97"/>
    </row>
    <row r="449" spans="1:5" s="167" customFormat="1" ht="19.5" customHeight="1">
      <c r="A449" s="174" t="s">
        <v>139</v>
      </c>
      <c r="B449" s="124"/>
      <c r="C449" s="124"/>
      <c r="D449" s="184">
        <f t="shared" si="6"/>
      </c>
      <c r="E449" s="97"/>
    </row>
    <row r="450" spans="1:5" s="167" customFormat="1" ht="19.5" customHeight="1">
      <c r="A450" s="174" t="s">
        <v>140</v>
      </c>
      <c r="B450" s="124"/>
      <c r="C450" s="124"/>
      <c r="D450" s="184">
        <f t="shared" si="6"/>
      </c>
      <c r="E450" s="97"/>
    </row>
    <row r="451" spans="1:5" s="167" customFormat="1" ht="19.5" customHeight="1">
      <c r="A451" s="176" t="s">
        <v>431</v>
      </c>
      <c r="B451" s="124">
        <v>33</v>
      </c>
      <c r="C451" s="124">
        <v>135</v>
      </c>
      <c r="D451" s="184">
        <f t="shared" si="6"/>
        <v>409.1</v>
      </c>
      <c r="E451" s="97"/>
    </row>
    <row r="452" spans="1:5" s="167" customFormat="1" ht="19.5" customHeight="1">
      <c r="A452" s="174" t="s">
        <v>432</v>
      </c>
      <c r="B452" s="175">
        <f>SUM(B453:B460)</f>
        <v>0</v>
      </c>
      <c r="C452" s="175">
        <f>SUM(C453:C460)</f>
        <v>0</v>
      </c>
      <c r="D452" s="184">
        <f t="shared" si="6"/>
      </c>
      <c r="E452" s="97"/>
    </row>
    <row r="453" spans="1:5" s="167" customFormat="1" ht="19.5" customHeight="1">
      <c r="A453" s="174" t="s">
        <v>433</v>
      </c>
      <c r="B453" s="124"/>
      <c r="C453" s="124"/>
      <c r="D453" s="184">
        <f aca="true" t="shared" si="7" ref="D453:D516">IF(B453=0,"",ROUND(C453/B453*100,1))</f>
      </c>
      <c r="E453" s="97"/>
    </row>
    <row r="454" spans="1:5" s="167" customFormat="1" ht="19.5" customHeight="1">
      <c r="A454" s="174" t="s">
        <v>434</v>
      </c>
      <c r="B454" s="124"/>
      <c r="C454" s="124"/>
      <c r="D454" s="184">
        <f t="shared" si="7"/>
      </c>
      <c r="E454" s="97"/>
    </row>
    <row r="455" spans="1:5" s="167" customFormat="1" ht="19.5" customHeight="1">
      <c r="A455" s="97" t="s">
        <v>435</v>
      </c>
      <c r="B455" s="124"/>
      <c r="C455" s="124"/>
      <c r="D455" s="184">
        <f t="shared" si="7"/>
      </c>
      <c r="E455" s="97"/>
    </row>
    <row r="456" spans="1:5" s="167" customFormat="1" ht="19.5" customHeight="1">
      <c r="A456" s="174" t="s">
        <v>436</v>
      </c>
      <c r="B456" s="124"/>
      <c r="C456" s="124"/>
      <c r="D456" s="184">
        <f t="shared" si="7"/>
      </c>
      <c r="E456" s="97"/>
    </row>
    <row r="457" spans="1:5" s="167" customFormat="1" ht="19.5" customHeight="1">
      <c r="A457" s="174" t="s">
        <v>437</v>
      </c>
      <c r="B457" s="124"/>
      <c r="C457" s="124"/>
      <c r="D457" s="184">
        <f t="shared" si="7"/>
      </c>
      <c r="E457" s="97"/>
    </row>
    <row r="458" spans="1:5" s="167" customFormat="1" ht="19.5" customHeight="1">
      <c r="A458" s="174" t="s">
        <v>438</v>
      </c>
      <c r="B458" s="124"/>
      <c r="C458" s="124"/>
      <c r="D458" s="184">
        <f t="shared" si="7"/>
      </c>
      <c r="E458" s="97"/>
    </row>
    <row r="459" spans="1:5" s="167" customFormat="1" ht="19.5" customHeight="1">
      <c r="A459" s="176" t="s">
        <v>439</v>
      </c>
      <c r="B459" s="124"/>
      <c r="C459" s="124"/>
      <c r="D459" s="184">
        <f t="shared" si="7"/>
      </c>
      <c r="E459" s="97"/>
    </row>
    <row r="460" spans="1:5" s="167" customFormat="1" ht="19.5" customHeight="1">
      <c r="A460" s="176" t="s">
        <v>440</v>
      </c>
      <c r="B460" s="124"/>
      <c r="C460" s="124"/>
      <c r="D460" s="184">
        <f t="shared" si="7"/>
      </c>
      <c r="E460" s="97"/>
    </row>
    <row r="461" spans="1:5" s="167" customFormat="1" ht="19.5" customHeight="1">
      <c r="A461" s="176" t="s">
        <v>441</v>
      </c>
      <c r="B461" s="175">
        <f>SUM(B462:B466)</f>
        <v>0</v>
      </c>
      <c r="C461" s="175">
        <f>SUM(C462:C466)</f>
        <v>30</v>
      </c>
      <c r="D461" s="184">
        <f t="shared" si="7"/>
      </c>
      <c r="E461" s="97"/>
    </row>
    <row r="462" spans="1:5" s="167" customFormat="1" ht="19.5" customHeight="1">
      <c r="A462" s="174" t="s">
        <v>433</v>
      </c>
      <c r="B462" s="124"/>
      <c r="C462" s="124"/>
      <c r="D462" s="184">
        <f t="shared" si="7"/>
      </c>
      <c r="E462" s="97"/>
    </row>
    <row r="463" spans="1:5" s="167" customFormat="1" ht="19.5" customHeight="1">
      <c r="A463" s="174" t="s">
        <v>442</v>
      </c>
      <c r="B463" s="124"/>
      <c r="C463" s="124">
        <v>30</v>
      </c>
      <c r="D463" s="184">
        <f t="shared" si="7"/>
      </c>
      <c r="E463" s="97"/>
    </row>
    <row r="464" spans="1:5" s="167" customFormat="1" ht="19.5" customHeight="1">
      <c r="A464" s="174" t="s">
        <v>443</v>
      </c>
      <c r="B464" s="124"/>
      <c r="C464" s="124"/>
      <c r="D464" s="184">
        <f t="shared" si="7"/>
      </c>
      <c r="E464" s="97"/>
    </row>
    <row r="465" spans="1:5" s="167" customFormat="1" ht="19.5" customHeight="1">
      <c r="A465" s="176" t="s">
        <v>444</v>
      </c>
      <c r="B465" s="124"/>
      <c r="C465" s="124"/>
      <c r="D465" s="184">
        <f t="shared" si="7"/>
      </c>
      <c r="E465" s="97"/>
    </row>
    <row r="466" spans="1:5" s="167" customFormat="1" ht="19.5" customHeight="1">
      <c r="A466" s="176" t="s">
        <v>445</v>
      </c>
      <c r="B466" s="124"/>
      <c r="C466" s="124"/>
      <c r="D466" s="184">
        <f t="shared" si="7"/>
      </c>
      <c r="E466" s="97"/>
    </row>
    <row r="467" spans="1:5" s="167" customFormat="1" ht="19.5" customHeight="1">
      <c r="A467" s="176" t="s">
        <v>446</v>
      </c>
      <c r="B467" s="175">
        <f>SUM(B468:B472)</f>
        <v>4743</v>
      </c>
      <c r="C467" s="175">
        <f>SUM(C468:C472)</f>
        <v>3373</v>
      </c>
      <c r="D467" s="184">
        <f t="shared" si="7"/>
        <v>71.1</v>
      </c>
      <c r="E467" s="97"/>
    </row>
    <row r="468" spans="1:5" s="167" customFormat="1" ht="19.5" customHeight="1">
      <c r="A468" s="97" t="s">
        <v>433</v>
      </c>
      <c r="B468" s="124"/>
      <c r="C468" s="124"/>
      <c r="D468" s="184">
        <f t="shared" si="7"/>
      </c>
      <c r="E468" s="97"/>
    </row>
    <row r="469" spans="1:5" s="167" customFormat="1" ht="19.5" customHeight="1">
      <c r="A469" s="174" t="s">
        <v>447</v>
      </c>
      <c r="B469" s="124">
        <v>164</v>
      </c>
      <c r="C469" s="124">
        <v>300</v>
      </c>
      <c r="D469" s="184">
        <f t="shared" si="7"/>
        <v>182.9</v>
      </c>
      <c r="E469" s="97"/>
    </row>
    <row r="470" spans="1:5" s="167" customFormat="1" ht="19.5" customHeight="1">
      <c r="A470" s="174" t="s">
        <v>448</v>
      </c>
      <c r="B470" s="124">
        <v>4295</v>
      </c>
      <c r="C470" s="124">
        <v>2765</v>
      </c>
      <c r="D470" s="184">
        <f t="shared" si="7"/>
        <v>64.4</v>
      </c>
      <c r="E470" s="97" t="s">
        <v>327</v>
      </c>
    </row>
    <row r="471" spans="1:5" s="167" customFormat="1" ht="19.5" customHeight="1">
      <c r="A471" s="174" t="s">
        <v>449</v>
      </c>
      <c r="B471" s="124"/>
      <c r="C471" s="124"/>
      <c r="D471" s="184">
        <f t="shared" si="7"/>
      </c>
      <c r="E471" s="97"/>
    </row>
    <row r="472" spans="1:5" s="167" customFormat="1" ht="19.5" customHeight="1">
      <c r="A472" s="176" t="s">
        <v>450</v>
      </c>
      <c r="B472" s="124">
        <v>284</v>
      </c>
      <c r="C472" s="124">
        <v>308</v>
      </c>
      <c r="D472" s="184">
        <f t="shared" si="7"/>
        <v>108.5</v>
      </c>
      <c r="E472" s="97"/>
    </row>
    <row r="473" spans="1:5" s="167" customFormat="1" ht="19.5" customHeight="1">
      <c r="A473" s="176" t="s">
        <v>451</v>
      </c>
      <c r="B473" s="175">
        <f>SUM(B474:B477)</f>
        <v>0</v>
      </c>
      <c r="C473" s="175">
        <f>SUM(C474:C477)</f>
        <v>0</v>
      </c>
      <c r="D473" s="184">
        <f t="shared" si="7"/>
      </c>
      <c r="E473" s="97"/>
    </row>
    <row r="474" spans="1:5" s="167" customFormat="1" ht="19.5" customHeight="1">
      <c r="A474" s="176" t="s">
        <v>433</v>
      </c>
      <c r="B474" s="124"/>
      <c r="C474" s="124"/>
      <c r="D474" s="184">
        <f t="shared" si="7"/>
      </c>
      <c r="E474" s="97"/>
    </row>
    <row r="475" spans="1:5" s="167" customFormat="1" ht="19.5" customHeight="1">
      <c r="A475" s="174" t="s">
        <v>452</v>
      </c>
      <c r="B475" s="124"/>
      <c r="C475" s="124"/>
      <c r="D475" s="184">
        <f t="shared" si="7"/>
      </c>
      <c r="E475" s="97"/>
    </row>
    <row r="476" spans="1:5" s="167" customFormat="1" ht="19.5" customHeight="1">
      <c r="A476" s="174" t="s">
        <v>453</v>
      </c>
      <c r="B476" s="124"/>
      <c r="C476" s="124"/>
      <c r="D476" s="184">
        <f t="shared" si="7"/>
      </c>
      <c r="E476" s="97"/>
    </row>
    <row r="477" spans="1:5" s="167" customFormat="1" ht="19.5" customHeight="1">
      <c r="A477" s="174" t="s">
        <v>454</v>
      </c>
      <c r="B477" s="124"/>
      <c r="C477" s="124"/>
      <c r="D477" s="184">
        <f t="shared" si="7"/>
      </c>
      <c r="E477" s="97"/>
    </row>
    <row r="478" spans="1:5" s="167" customFormat="1" ht="19.5" customHeight="1">
      <c r="A478" s="176" t="s">
        <v>455</v>
      </c>
      <c r="B478" s="175">
        <f>SUM(B479:B482)</f>
        <v>0</v>
      </c>
      <c r="C478" s="175">
        <f>SUM(C479:C482)</f>
        <v>0</v>
      </c>
      <c r="D478" s="184">
        <f t="shared" si="7"/>
      </c>
      <c r="E478" s="97"/>
    </row>
    <row r="479" spans="1:5" s="167" customFormat="1" ht="19.5" customHeight="1">
      <c r="A479" s="176" t="s">
        <v>456</v>
      </c>
      <c r="B479" s="124"/>
      <c r="C479" s="124"/>
      <c r="D479" s="184">
        <f t="shared" si="7"/>
      </c>
      <c r="E479" s="97"/>
    </row>
    <row r="480" spans="1:5" s="167" customFormat="1" ht="19.5" customHeight="1">
      <c r="A480" s="176" t="s">
        <v>457</v>
      </c>
      <c r="B480" s="124"/>
      <c r="C480" s="124"/>
      <c r="D480" s="184">
        <f t="shared" si="7"/>
      </c>
      <c r="E480" s="97"/>
    </row>
    <row r="481" spans="1:5" s="167" customFormat="1" ht="19.5" customHeight="1">
      <c r="A481" s="97" t="s">
        <v>458</v>
      </c>
      <c r="B481" s="124"/>
      <c r="C481" s="124"/>
      <c r="D481" s="184">
        <f t="shared" si="7"/>
      </c>
      <c r="E481" s="97"/>
    </row>
    <row r="482" spans="1:5" s="167" customFormat="1" ht="19.5" customHeight="1">
      <c r="A482" s="174" t="s">
        <v>459</v>
      </c>
      <c r="B482" s="124"/>
      <c r="C482" s="124"/>
      <c r="D482" s="184">
        <f t="shared" si="7"/>
      </c>
      <c r="E482" s="97"/>
    </row>
    <row r="483" spans="1:5" s="167" customFormat="1" ht="19.5" customHeight="1">
      <c r="A483" s="174" t="s">
        <v>460</v>
      </c>
      <c r="B483" s="175">
        <f>SUM(B484:B489)</f>
        <v>174</v>
      </c>
      <c r="C483" s="175">
        <f>SUM(C484:C489)</f>
        <v>0</v>
      </c>
      <c r="D483" s="184">
        <f t="shared" si="7"/>
        <v>0</v>
      </c>
      <c r="E483" s="97"/>
    </row>
    <row r="484" spans="1:5" s="167" customFormat="1" ht="19.5" customHeight="1">
      <c r="A484" s="174" t="s">
        <v>433</v>
      </c>
      <c r="B484" s="124"/>
      <c r="C484" s="124"/>
      <c r="D484" s="184">
        <f t="shared" si="7"/>
      </c>
      <c r="E484" s="97"/>
    </row>
    <row r="485" spans="1:5" s="167" customFormat="1" ht="19.5" customHeight="1">
      <c r="A485" s="176" t="s">
        <v>461</v>
      </c>
      <c r="B485" s="124">
        <v>174</v>
      </c>
      <c r="C485" s="124"/>
      <c r="D485" s="184">
        <f t="shared" si="7"/>
        <v>0</v>
      </c>
      <c r="E485" s="97"/>
    </row>
    <row r="486" spans="1:5" s="167" customFormat="1" ht="19.5" customHeight="1">
      <c r="A486" s="176" t="s">
        <v>462</v>
      </c>
      <c r="B486" s="124"/>
      <c r="C486" s="124"/>
      <c r="D486" s="184">
        <f t="shared" si="7"/>
      </c>
      <c r="E486" s="97"/>
    </row>
    <row r="487" spans="1:5" s="167" customFormat="1" ht="19.5" customHeight="1">
      <c r="A487" s="176" t="s">
        <v>463</v>
      </c>
      <c r="B487" s="124"/>
      <c r="C487" s="124"/>
      <c r="D487" s="184">
        <f t="shared" si="7"/>
      </c>
      <c r="E487" s="97"/>
    </row>
    <row r="488" spans="1:5" s="167" customFormat="1" ht="19.5" customHeight="1">
      <c r="A488" s="174" t="s">
        <v>464</v>
      </c>
      <c r="B488" s="124"/>
      <c r="C488" s="124"/>
      <c r="D488" s="184">
        <f t="shared" si="7"/>
      </c>
      <c r="E488" s="97"/>
    </row>
    <row r="489" spans="1:5" s="167" customFormat="1" ht="19.5" customHeight="1">
      <c r="A489" s="174" t="s">
        <v>465</v>
      </c>
      <c r="B489" s="124"/>
      <c r="C489" s="124"/>
      <c r="D489" s="184">
        <f t="shared" si="7"/>
      </c>
      <c r="E489" s="97"/>
    </row>
    <row r="490" spans="1:5" s="167" customFormat="1" ht="19.5" customHeight="1">
      <c r="A490" s="174" t="s">
        <v>466</v>
      </c>
      <c r="B490" s="175">
        <f>SUM(B491:B493)</f>
        <v>0</v>
      </c>
      <c r="C490" s="175">
        <f>SUM(C491:C493)</f>
        <v>0</v>
      </c>
      <c r="D490" s="184">
        <f t="shared" si="7"/>
      </c>
      <c r="E490" s="97"/>
    </row>
    <row r="491" spans="1:5" s="167" customFormat="1" ht="19.5" customHeight="1">
      <c r="A491" s="176" t="s">
        <v>467</v>
      </c>
      <c r="B491" s="124"/>
      <c r="C491" s="124"/>
      <c r="D491" s="184">
        <f t="shared" si="7"/>
      </c>
      <c r="E491" s="97"/>
    </row>
    <row r="492" spans="1:5" s="167" customFormat="1" ht="19.5" customHeight="1">
      <c r="A492" s="176" t="s">
        <v>468</v>
      </c>
      <c r="B492" s="124"/>
      <c r="C492" s="124"/>
      <c r="D492" s="184">
        <f t="shared" si="7"/>
      </c>
      <c r="E492" s="97"/>
    </row>
    <row r="493" spans="1:5" s="167" customFormat="1" ht="19.5" customHeight="1">
      <c r="A493" s="176" t="s">
        <v>469</v>
      </c>
      <c r="B493" s="124"/>
      <c r="C493" s="124"/>
      <c r="D493" s="184">
        <f t="shared" si="7"/>
      </c>
      <c r="E493" s="97"/>
    </row>
    <row r="494" spans="1:5" s="167" customFormat="1" ht="19.5" customHeight="1">
      <c r="A494" s="97" t="s">
        <v>470</v>
      </c>
      <c r="B494" s="175">
        <f>SUM(B495:B496)</f>
        <v>0</v>
      </c>
      <c r="C494" s="175">
        <f>SUM(C495:C496)</f>
        <v>0</v>
      </c>
      <c r="D494" s="184">
        <f t="shared" si="7"/>
      </c>
      <c r="E494" s="97"/>
    </row>
    <row r="495" spans="1:5" s="167" customFormat="1" ht="19.5" customHeight="1">
      <c r="A495" s="176" t="s">
        <v>471</v>
      </c>
      <c r="B495" s="124"/>
      <c r="C495" s="124"/>
      <c r="D495" s="184">
        <f t="shared" si="7"/>
      </c>
      <c r="E495" s="97"/>
    </row>
    <row r="496" spans="1:5" s="167" customFormat="1" ht="19.5" customHeight="1">
      <c r="A496" s="176" t="s">
        <v>472</v>
      </c>
      <c r="B496" s="124"/>
      <c r="C496" s="124"/>
      <c r="D496" s="184">
        <f t="shared" si="7"/>
      </c>
      <c r="E496" s="97"/>
    </row>
    <row r="497" spans="1:5" s="167" customFormat="1" ht="19.5" customHeight="1">
      <c r="A497" s="174" t="s">
        <v>473</v>
      </c>
      <c r="B497" s="175">
        <f>SUM(B498:B501)</f>
        <v>115</v>
      </c>
      <c r="C497" s="175">
        <f>SUM(C498:C501)</f>
        <v>0</v>
      </c>
      <c r="D497" s="184">
        <f t="shared" si="7"/>
        <v>0</v>
      </c>
      <c r="E497" s="97"/>
    </row>
    <row r="498" spans="1:5" s="167" customFormat="1" ht="19.5" customHeight="1">
      <c r="A498" s="174" t="s">
        <v>474</v>
      </c>
      <c r="B498" s="124">
        <v>10</v>
      </c>
      <c r="C498" s="124"/>
      <c r="D498" s="184">
        <f t="shared" si="7"/>
        <v>0</v>
      </c>
      <c r="E498" s="97"/>
    </row>
    <row r="499" spans="1:5" s="167" customFormat="1" ht="19.5" customHeight="1">
      <c r="A499" s="176" t="s">
        <v>475</v>
      </c>
      <c r="B499" s="124"/>
      <c r="C499" s="124"/>
      <c r="D499" s="184">
        <f t="shared" si="7"/>
      </c>
      <c r="E499" s="97"/>
    </row>
    <row r="500" spans="1:5" s="167" customFormat="1" ht="19.5" customHeight="1">
      <c r="A500" s="176" t="s">
        <v>476</v>
      </c>
      <c r="B500" s="124"/>
      <c r="C500" s="124"/>
      <c r="D500" s="184">
        <f t="shared" si="7"/>
      </c>
      <c r="E500" s="97"/>
    </row>
    <row r="501" spans="1:5" s="167" customFormat="1" ht="19.5" customHeight="1">
      <c r="A501" s="176" t="s">
        <v>477</v>
      </c>
      <c r="B501" s="124">
        <v>105</v>
      </c>
      <c r="C501" s="124"/>
      <c r="D501" s="184">
        <f t="shared" si="7"/>
        <v>0</v>
      </c>
      <c r="E501" s="97"/>
    </row>
    <row r="502" spans="1:5" s="167" customFormat="1" ht="19.5" customHeight="1">
      <c r="A502" s="97" t="s">
        <v>478</v>
      </c>
      <c r="B502" s="175">
        <f>SUM(B503,B517,B525,B536,B547,)</f>
        <v>2276</v>
      </c>
      <c r="C502" s="175">
        <f>SUM(C503,C517,C525,C536,C547,)</f>
        <v>1430</v>
      </c>
      <c r="D502" s="184">
        <f t="shared" si="7"/>
        <v>62.8</v>
      </c>
      <c r="E502" s="97"/>
    </row>
    <row r="503" spans="1:5" s="167" customFormat="1" ht="19.5" customHeight="1">
      <c r="A503" s="97" t="s">
        <v>479</v>
      </c>
      <c r="B503" s="175">
        <f>SUM(B504:B516)</f>
        <v>956</v>
      </c>
      <c r="C503" s="175">
        <f>SUM(C504:C516)</f>
        <v>896</v>
      </c>
      <c r="D503" s="184">
        <f t="shared" si="7"/>
        <v>93.7</v>
      </c>
      <c r="E503" s="97"/>
    </row>
    <row r="504" spans="1:5" s="167" customFormat="1" ht="19.5" customHeight="1">
      <c r="A504" s="97" t="s">
        <v>138</v>
      </c>
      <c r="B504" s="124">
        <v>654</v>
      </c>
      <c r="C504" s="124">
        <v>896</v>
      </c>
      <c r="D504" s="184">
        <f t="shared" si="7"/>
        <v>137</v>
      </c>
      <c r="E504" s="97"/>
    </row>
    <row r="505" spans="1:5" s="167" customFormat="1" ht="19.5" customHeight="1">
      <c r="A505" s="97" t="s">
        <v>139</v>
      </c>
      <c r="B505" s="124"/>
      <c r="C505" s="124"/>
      <c r="D505" s="184">
        <f t="shared" si="7"/>
      </c>
      <c r="E505" s="97"/>
    </row>
    <row r="506" spans="1:5" s="167" customFormat="1" ht="19.5" customHeight="1">
      <c r="A506" s="97" t="s">
        <v>140</v>
      </c>
      <c r="B506" s="124"/>
      <c r="C506" s="124"/>
      <c r="D506" s="184">
        <f t="shared" si="7"/>
      </c>
      <c r="E506" s="97"/>
    </row>
    <row r="507" spans="1:5" s="167" customFormat="1" ht="19.5" customHeight="1">
      <c r="A507" s="97" t="s">
        <v>480</v>
      </c>
      <c r="B507" s="124"/>
      <c r="C507" s="124"/>
      <c r="D507" s="184">
        <f t="shared" si="7"/>
      </c>
      <c r="E507" s="97"/>
    </row>
    <row r="508" spans="1:5" s="167" customFormat="1" ht="19.5" customHeight="1">
      <c r="A508" s="97" t="s">
        <v>481</v>
      </c>
      <c r="B508" s="124"/>
      <c r="C508" s="124"/>
      <c r="D508" s="184">
        <f t="shared" si="7"/>
      </c>
      <c r="E508" s="97"/>
    </row>
    <row r="509" spans="1:5" s="167" customFormat="1" ht="19.5" customHeight="1">
      <c r="A509" s="97" t="s">
        <v>482</v>
      </c>
      <c r="B509" s="124"/>
      <c r="C509" s="124"/>
      <c r="D509" s="184">
        <f t="shared" si="7"/>
      </c>
      <c r="E509" s="97"/>
    </row>
    <row r="510" spans="1:5" s="167" customFormat="1" ht="19.5" customHeight="1">
      <c r="A510" s="97" t="s">
        <v>483</v>
      </c>
      <c r="B510" s="124">
        <v>5</v>
      </c>
      <c r="C510" s="124"/>
      <c r="D510" s="184">
        <f t="shared" si="7"/>
        <v>0</v>
      </c>
      <c r="E510" s="97"/>
    </row>
    <row r="511" spans="1:5" s="167" customFormat="1" ht="19.5" customHeight="1">
      <c r="A511" s="97" t="s">
        <v>484</v>
      </c>
      <c r="B511" s="124"/>
      <c r="C511" s="124"/>
      <c r="D511" s="184">
        <f t="shared" si="7"/>
      </c>
      <c r="E511" s="97"/>
    </row>
    <row r="512" spans="1:5" s="167" customFormat="1" ht="19.5" customHeight="1">
      <c r="A512" s="97" t="s">
        <v>485</v>
      </c>
      <c r="B512" s="124"/>
      <c r="C512" s="124"/>
      <c r="D512" s="184">
        <f t="shared" si="7"/>
      </c>
      <c r="E512" s="97"/>
    </row>
    <row r="513" spans="1:5" s="167" customFormat="1" ht="19.5" customHeight="1">
      <c r="A513" s="97" t="s">
        <v>486</v>
      </c>
      <c r="B513" s="124"/>
      <c r="C513" s="124"/>
      <c r="D513" s="184">
        <f t="shared" si="7"/>
      </c>
      <c r="E513" s="97"/>
    </row>
    <row r="514" spans="1:5" s="167" customFormat="1" ht="19.5" customHeight="1">
      <c r="A514" s="97" t="s">
        <v>487</v>
      </c>
      <c r="B514" s="124">
        <v>1</v>
      </c>
      <c r="C514" s="124"/>
      <c r="D514" s="184">
        <f t="shared" si="7"/>
        <v>0</v>
      </c>
      <c r="E514" s="97"/>
    </row>
    <row r="515" spans="1:5" s="167" customFormat="1" ht="19.5" customHeight="1">
      <c r="A515" s="97" t="s">
        <v>488</v>
      </c>
      <c r="B515" s="124"/>
      <c r="C515" s="124"/>
      <c r="D515" s="184">
        <f t="shared" si="7"/>
      </c>
      <c r="E515" s="97"/>
    </row>
    <row r="516" spans="1:5" s="167" customFormat="1" ht="19.5" customHeight="1">
      <c r="A516" s="97" t="s">
        <v>489</v>
      </c>
      <c r="B516" s="124">
        <v>296</v>
      </c>
      <c r="C516" s="124"/>
      <c r="D516" s="184">
        <f t="shared" si="7"/>
        <v>0</v>
      </c>
      <c r="E516" s="97"/>
    </row>
    <row r="517" spans="1:5" s="167" customFormat="1" ht="19.5" customHeight="1">
      <c r="A517" s="97" t="s">
        <v>490</v>
      </c>
      <c r="B517" s="175">
        <f>SUM(B518:B524)</f>
        <v>1133</v>
      </c>
      <c r="C517" s="175">
        <f>SUM(C518:C524)</f>
        <v>534</v>
      </c>
      <c r="D517" s="184">
        <f aca="true" t="shared" si="8" ref="D517:D580">IF(B517=0,"",ROUND(C517/B517*100,1))</f>
        <v>47.1</v>
      </c>
      <c r="E517" s="97"/>
    </row>
    <row r="518" spans="1:5" s="167" customFormat="1" ht="19.5" customHeight="1">
      <c r="A518" s="97" t="s">
        <v>138</v>
      </c>
      <c r="B518" s="124">
        <v>270</v>
      </c>
      <c r="C518" s="124">
        <v>411</v>
      </c>
      <c r="D518" s="184">
        <f t="shared" si="8"/>
        <v>152.2</v>
      </c>
      <c r="E518" s="97"/>
    </row>
    <row r="519" spans="1:5" s="167" customFormat="1" ht="19.5" customHeight="1">
      <c r="A519" s="97" t="s">
        <v>139</v>
      </c>
      <c r="B519" s="124"/>
      <c r="C519" s="124"/>
      <c r="D519" s="184">
        <f t="shared" si="8"/>
      </c>
      <c r="E519" s="97"/>
    </row>
    <row r="520" spans="1:5" s="167" customFormat="1" ht="19.5" customHeight="1">
      <c r="A520" s="97" t="s">
        <v>140</v>
      </c>
      <c r="B520" s="124"/>
      <c r="C520" s="124"/>
      <c r="D520" s="184">
        <f t="shared" si="8"/>
      </c>
      <c r="E520" s="97"/>
    </row>
    <row r="521" spans="1:5" s="167" customFormat="1" ht="19.5" customHeight="1">
      <c r="A521" s="97" t="s">
        <v>491</v>
      </c>
      <c r="B521" s="124">
        <v>797</v>
      </c>
      <c r="C521" s="124">
        <v>123</v>
      </c>
      <c r="D521" s="184">
        <f t="shared" si="8"/>
        <v>15.4</v>
      </c>
      <c r="E521" s="97"/>
    </row>
    <row r="522" spans="1:5" s="167" customFormat="1" ht="19.5" customHeight="1">
      <c r="A522" s="97" t="s">
        <v>492</v>
      </c>
      <c r="B522" s="124"/>
      <c r="C522" s="124"/>
      <c r="D522" s="184">
        <f t="shared" si="8"/>
      </c>
      <c r="E522" s="97"/>
    </row>
    <row r="523" spans="1:5" s="167" customFormat="1" ht="19.5" customHeight="1">
      <c r="A523" s="97" t="s">
        <v>493</v>
      </c>
      <c r="B523" s="124"/>
      <c r="C523" s="124"/>
      <c r="D523" s="184">
        <f t="shared" si="8"/>
      </c>
      <c r="E523" s="97"/>
    </row>
    <row r="524" spans="1:5" s="167" customFormat="1" ht="19.5" customHeight="1">
      <c r="A524" s="97" t="s">
        <v>494</v>
      </c>
      <c r="B524" s="124">
        <v>66</v>
      </c>
      <c r="C524" s="124"/>
      <c r="D524" s="184">
        <f t="shared" si="8"/>
        <v>0</v>
      </c>
      <c r="E524" s="97"/>
    </row>
    <row r="525" spans="1:5" s="167" customFormat="1" ht="19.5" customHeight="1">
      <c r="A525" s="97" t="s">
        <v>495</v>
      </c>
      <c r="B525" s="175">
        <f>SUM(B526:B535)</f>
        <v>0</v>
      </c>
      <c r="C525" s="175">
        <f>SUM(C526:C535)</f>
        <v>0</v>
      </c>
      <c r="D525" s="184">
        <f t="shared" si="8"/>
      </c>
      <c r="E525" s="97"/>
    </row>
    <row r="526" spans="1:5" s="167" customFormat="1" ht="19.5" customHeight="1">
      <c r="A526" s="97" t="s">
        <v>138</v>
      </c>
      <c r="B526" s="124"/>
      <c r="C526" s="124"/>
      <c r="D526" s="184">
        <f t="shared" si="8"/>
      </c>
      <c r="E526" s="97"/>
    </row>
    <row r="527" spans="1:5" s="167" customFormat="1" ht="19.5" customHeight="1">
      <c r="A527" s="97" t="s">
        <v>139</v>
      </c>
      <c r="B527" s="124"/>
      <c r="C527" s="124"/>
      <c r="D527" s="184">
        <f t="shared" si="8"/>
      </c>
      <c r="E527" s="97"/>
    </row>
    <row r="528" spans="1:5" s="167" customFormat="1" ht="19.5" customHeight="1">
      <c r="A528" s="97" t="s">
        <v>140</v>
      </c>
      <c r="B528" s="124"/>
      <c r="C528" s="124"/>
      <c r="D528" s="184">
        <f t="shared" si="8"/>
      </c>
      <c r="E528" s="97"/>
    </row>
    <row r="529" spans="1:5" s="167" customFormat="1" ht="19.5" customHeight="1">
      <c r="A529" s="97" t="s">
        <v>496</v>
      </c>
      <c r="B529" s="124"/>
      <c r="C529" s="124"/>
      <c r="D529" s="184">
        <f t="shared" si="8"/>
      </c>
      <c r="E529" s="97"/>
    </row>
    <row r="530" spans="1:5" s="167" customFormat="1" ht="19.5" customHeight="1">
      <c r="A530" s="97" t="s">
        <v>497</v>
      </c>
      <c r="B530" s="124"/>
      <c r="C530" s="124"/>
      <c r="D530" s="184">
        <f t="shared" si="8"/>
      </c>
      <c r="E530" s="97"/>
    </row>
    <row r="531" spans="1:5" s="167" customFormat="1" ht="19.5" customHeight="1">
      <c r="A531" s="97" t="s">
        <v>498</v>
      </c>
      <c r="B531" s="124"/>
      <c r="C531" s="124"/>
      <c r="D531" s="184">
        <f t="shared" si="8"/>
      </c>
      <c r="E531" s="97"/>
    </row>
    <row r="532" spans="1:5" s="167" customFormat="1" ht="19.5" customHeight="1">
      <c r="A532" s="97" t="s">
        <v>499</v>
      </c>
      <c r="B532" s="124"/>
      <c r="C532" s="124"/>
      <c r="D532" s="184">
        <f t="shared" si="8"/>
      </c>
      <c r="E532" s="97"/>
    </row>
    <row r="533" spans="1:5" s="167" customFormat="1" ht="19.5" customHeight="1">
      <c r="A533" s="97" t="s">
        <v>500</v>
      </c>
      <c r="B533" s="124"/>
      <c r="C533" s="124"/>
      <c r="D533" s="184">
        <f t="shared" si="8"/>
      </c>
      <c r="E533" s="97"/>
    </row>
    <row r="534" spans="1:5" s="167" customFormat="1" ht="19.5" customHeight="1">
      <c r="A534" s="97" t="s">
        <v>501</v>
      </c>
      <c r="B534" s="124"/>
      <c r="C534" s="124"/>
      <c r="D534" s="184">
        <f t="shared" si="8"/>
      </c>
      <c r="E534" s="97"/>
    </row>
    <row r="535" spans="1:5" s="167" customFormat="1" ht="19.5" customHeight="1">
      <c r="A535" s="97" t="s">
        <v>502</v>
      </c>
      <c r="B535" s="124"/>
      <c r="C535" s="124"/>
      <c r="D535" s="184">
        <f t="shared" si="8"/>
      </c>
      <c r="E535" s="97"/>
    </row>
    <row r="536" spans="1:5" s="167" customFormat="1" ht="19.5" customHeight="1">
      <c r="A536" s="97" t="s">
        <v>503</v>
      </c>
      <c r="B536" s="175">
        <f>SUM(B537:B546)</f>
        <v>0</v>
      </c>
      <c r="C536" s="175">
        <f>SUM(C537:C546)</f>
        <v>0</v>
      </c>
      <c r="D536" s="184">
        <f t="shared" si="8"/>
      </c>
      <c r="E536" s="97"/>
    </row>
    <row r="537" spans="1:5" s="167" customFormat="1" ht="19.5" customHeight="1">
      <c r="A537" s="97" t="s">
        <v>138</v>
      </c>
      <c r="B537" s="124"/>
      <c r="C537" s="124"/>
      <c r="D537" s="184">
        <f t="shared" si="8"/>
      </c>
      <c r="E537" s="97"/>
    </row>
    <row r="538" spans="1:5" s="167" customFormat="1" ht="19.5" customHeight="1">
      <c r="A538" s="97" t="s">
        <v>139</v>
      </c>
      <c r="B538" s="124"/>
      <c r="C538" s="124"/>
      <c r="D538" s="184">
        <f t="shared" si="8"/>
      </c>
      <c r="E538" s="97"/>
    </row>
    <row r="539" spans="1:5" s="167" customFormat="1" ht="19.5" customHeight="1">
      <c r="A539" s="97" t="s">
        <v>140</v>
      </c>
      <c r="B539" s="124"/>
      <c r="C539" s="124"/>
      <c r="D539" s="184">
        <f t="shared" si="8"/>
      </c>
      <c r="E539" s="97"/>
    </row>
    <row r="540" spans="1:5" s="167" customFormat="1" ht="19.5" customHeight="1">
      <c r="A540" s="97" t="s">
        <v>504</v>
      </c>
      <c r="B540" s="124"/>
      <c r="C540" s="124"/>
      <c r="D540" s="184">
        <f t="shared" si="8"/>
      </c>
      <c r="E540" s="97"/>
    </row>
    <row r="541" spans="1:5" s="167" customFormat="1" ht="19.5" customHeight="1">
      <c r="A541" s="97" t="s">
        <v>505</v>
      </c>
      <c r="B541" s="124"/>
      <c r="C541" s="124"/>
      <c r="D541" s="184">
        <f t="shared" si="8"/>
      </c>
      <c r="E541" s="97"/>
    </row>
    <row r="542" spans="1:5" s="167" customFormat="1" ht="19.5" customHeight="1">
      <c r="A542" s="97" t="s">
        <v>506</v>
      </c>
      <c r="B542" s="124"/>
      <c r="C542" s="124"/>
      <c r="D542" s="184">
        <f t="shared" si="8"/>
      </c>
      <c r="E542" s="97"/>
    </row>
    <row r="543" spans="1:5" s="167" customFormat="1" ht="19.5" customHeight="1">
      <c r="A543" s="97" t="s">
        <v>507</v>
      </c>
      <c r="B543" s="124"/>
      <c r="C543" s="124"/>
      <c r="D543" s="184">
        <f t="shared" si="8"/>
      </c>
      <c r="E543" s="97"/>
    </row>
    <row r="544" spans="1:5" s="167" customFormat="1" ht="19.5" customHeight="1">
      <c r="A544" s="97" t="s">
        <v>508</v>
      </c>
      <c r="B544" s="124"/>
      <c r="C544" s="124"/>
      <c r="D544" s="184">
        <f t="shared" si="8"/>
      </c>
      <c r="E544" s="97"/>
    </row>
    <row r="545" spans="1:5" s="167" customFormat="1" ht="19.5" customHeight="1">
      <c r="A545" s="97" t="s">
        <v>509</v>
      </c>
      <c r="B545" s="124"/>
      <c r="C545" s="124"/>
      <c r="D545" s="184">
        <f t="shared" si="8"/>
      </c>
      <c r="E545" s="97"/>
    </row>
    <row r="546" spans="1:5" s="167" customFormat="1" ht="19.5" customHeight="1">
      <c r="A546" s="97" t="s">
        <v>510</v>
      </c>
      <c r="B546" s="124"/>
      <c r="C546" s="124"/>
      <c r="D546" s="184">
        <f t="shared" si="8"/>
      </c>
      <c r="E546" s="97"/>
    </row>
    <row r="547" spans="1:5" s="167" customFormat="1" ht="19.5" customHeight="1">
      <c r="A547" s="97" t="s">
        <v>511</v>
      </c>
      <c r="B547" s="175">
        <f>SUM(B548:B550)</f>
        <v>187</v>
      </c>
      <c r="C547" s="175">
        <f>SUM(C548:C550)</f>
        <v>0</v>
      </c>
      <c r="D547" s="184">
        <f t="shared" si="8"/>
        <v>0</v>
      </c>
      <c r="E547" s="97"/>
    </row>
    <row r="548" spans="1:5" s="167" customFormat="1" ht="19.5" customHeight="1">
      <c r="A548" s="97" t="s">
        <v>512</v>
      </c>
      <c r="B548" s="124"/>
      <c r="C548" s="124"/>
      <c r="D548" s="184">
        <f t="shared" si="8"/>
      </c>
      <c r="E548" s="97"/>
    </row>
    <row r="549" spans="1:5" s="167" customFormat="1" ht="19.5" customHeight="1">
      <c r="A549" s="97" t="s">
        <v>513</v>
      </c>
      <c r="B549" s="124">
        <v>146</v>
      </c>
      <c r="C549" s="124"/>
      <c r="D549" s="184">
        <f t="shared" si="8"/>
        <v>0</v>
      </c>
      <c r="E549" s="97"/>
    </row>
    <row r="550" spans="1:5" s="167" customFormat="1" ht="19.5" customHeight="1">
      <c r="A550" s="97" t="s">
        <v>514</v>
      </c>
      <c r="B550" s="124">
        <v>41</v>
      </c>
      <c r="C550" s="124"/>
      <c r="D550" s="184">
        <f t="shared" si="8"/>
        <v>0</v>
      </c>
      <c r="E550" s="97"/>
    </row>
    <row r="551" spans="1:5" s="167" customFormat="1" ht="19.5" customHeight="1">
      <c r="A551" s="97" t="s">
        <v>515</v>
      </c>
      <c r="B551" s="175">
        <f>SUM(B552,B566,B577,B579,B588,B592,B602,B610,B616,B623,B632,B637,B642,B645,B648,B651,B654,B657,B661,B666,)</f>
        <v>24538</v>
      </c>
      <c r="C551" s="175">
        <f>SUM(C552,C566,C577,C579,C588,C592,C602,C610,C616,C623,C632,C637,C642,C645,C648,C651,C654,C657,C661,C666,)</f>
        <v>21163</v>
      </c>
      <c r="D551" s="184">
        <f t="shared" si="8"/>
        <v>86.2</v>
      </c>
      <c r="E551" s="97"/>
    </row>
    <row r="552" spans="1:5" s="167" customFormat="1" ht="19.5" customHeight="1">
      <c r="A552" s="97" t="s">
        <v>516</v>
      </c>
      <c r="B552" s="175">
        <f>SUM(B553:B565)</f>
        <v>1743</v>
      </c>
      <c r="C552" s="175">
        <f>SUM(C553:C565)</f>
        <v>2644</v>
      </c>
      <c r="D552" s="184">
        <f t="shared" si="8"/>
        <v>151.7</v>
      </c>
      <c r="E552" s="97"/>
    </row>
    <row r="553" spans="1:5" s="167" customFormat="1" ht="19.5" customHeight="1">
      <c r="A553" s="97" t="s">
        <v>138</v>
      </c>
      <c r="B553" s="124">
        <v>627</v>
      </c>
      <c r="C553" s="124">
        <v>696</v>
      </c>
      <c r="D553" s="184">
        <f t="shared" si="8"/>
        <v>111</v>
      </c>
      <c r="E553" s="97"/>
    </row>
    <row r="554" spans="1:5" s="167" customFormat="1" ht="19.5" customHeight="1">
      <c r="A554" s="97" t="s">
        <v>139</v>
      </c>
      <c r="B554" s="124"/>
      <c r="C554" s="124"/>
      <c r="D554" s="184">
        <f t="shared" si="8"/>
      </c>
      <c r="E554" s="97"/>
    </row>
    <row r="555" spans="1:5" s="167" customFormat="1" ht="19.5" customHeight="1">
      <c r="A555" s="97" t="s">
        <v>140</v>
      </c>
      <c r="B555" s="124"/>
      <c r="C555" s="124"/>
      <c r="D555" s="184">
        <f t="shared" si="8"/>
      </c>
      <c r="E555" s="97"/>
    </row>
    <row r="556" spans="1:5" s="167" customFormat="1" ht="19.5" customHeight="1">
      <c r="A556" s="97" t="s">
        <v>517</v>
      </c>
      <c r="B556" s="124"/>
      <c r="C556" s="124"/>
      <c r="D556" s="184">
        <f t="shared" si="8"/>
      </c>
      <c r="E556" s="97"/>
    </row>
    <row r="557" spans="1:5" s="167" customFormat="1" ht="19.5" customHeight="1">
      <c r="A557" s="97" t="s">
        <v>518</v>
      </c>
      <c r="B557" s="124">
        <v>941</v>
      </c>
      <c r="C557" s="124">
        <v>1449</v>
      </c>
      <c r="D557" s="184">
        <f t="shared" si="8"/>
        <v>154</v>
      </c>
      <c r="E557" s="97"/>
    </row>
    <row r="558" spans="1:5" s="167" customFormat="1" ht="19.5" customHeight="1">
      <c r="A558" s="97" t="s">
        <v>519</v>
      </c>
      <c r="B558" s="124"/>
      <c r="C558" s="124"/>
      <c r="D558" s="184">
        <f t="shared" si="8"/>
      </c>
      <c r="E558" s="97"/>
    </row>
    <row r="559" spans="1:5" s="167" customFormat="1" ht="19.5" customHeight="1">
      <c r="A559" s="97" t="s">
        <v>520</v>
      </c>
      <c r="B559" s="124"/>
      <c r="C559" s="124"/>
      <c r="D559" s="184">
        <f t="shared" si="8"/>
      </c>
      <c r="E559" s="97"/>
    </row>
    <row r="560" spans="1:5" s="167" customFormat="1" ht="19.5" customHeight="1">
      <c r="A560" s="97" t="s">
        <v>181</v>
      </c>
      <c r="B560" s="124"/>
      <c r="C560" s="124"/>
      <c r="D560" s="184">
        <f t="shared" si="8"/>
      </c>
      <c r="E560" s="97"/>
    </row>
    <row r="561" spans="1:5" s="167" customFormat="1" ht="19.5" customHeight="1">
      <c r="A561" s="97" t="s">
        <v>521</v>
      </c>
      <c r="B561" s="124">
        <v>62</v>
      </c>
      <c r="C561" s="124">
        <v>148</v>
      </c>
      <c r="D561" s="184">
        <f t="shared" si="8"/>
        <v>238.7</v>
      </c>
      <c r="E561" s="97"/>
    </row>
    <row r="562" spans="1:5" s="167" customFormat="1" ht="19.5" customHeight="1">
      <c r="A562" s="97" t="s">
        <v>522</v>
      </c>
      <c r="B562" s="124"/>
      <c r="C562" s="124"/>
      <c r="D562" s="184">
        <f t="shared" si="8"/>
      </c>
      <c r="E562" s="97"/>
    </row>
    <row r="563" spans="1:5" s="167" customFormat="1" ht="19.5" customHeight="1">
      <c r="A563" s="97" t="s">
        <v>523</v>
      </c>
      <c r="B563" s="124"/>
      <c r="C563" s="124"/>
      <c r="D563" s="184">
        <f t="shared" si="8"/>
      </c>
      <c r="E563" s="97"/>
    </row>
    <row r="564" spans="1:5" s="167" customFormat="1" ht="19.5" customHeight="1">
      <c r="A564" s="97" t="s">
        <v>524</v>
      </c>
      <c r="B564" s="124"/>
      <c r="C564" s="124"/>
      <c r="D564" s="184">
        <f t="shared" si="8"/>
      </c>
      <c r="E564" s="97"/>
    </row>
    <row r="565" spans="1:5" s="167" customFormat="1" ht="19.5" customHeight="1">
      <c r="A565" s="97" t="s">
        <v>525</v>
      </c>
      <c r="B565" s="124">
        <v>113</v>
      </c>
      <c r="C565" s="124">
        <v>351</v>
      </c>
      <c r="D565" s="184">
        <f t="shared" si="8"/>
        <v>310.6</v>
      </c>
      <c r="E565" s="97"/>
    </row>
    <row r="566" spans="1:5" s="167" customFormat="1" ht="19.5" customHeight="1">
      <c r="A566" s="97" t="s">
        <v>526</v>
      </c>
      <c r="B566" s="175">
        <f>SUM(B567:B576)</f>
        <v>5101</v>
      </c>
      <c r="C566" s="175">
        <f>SUM(C567:C576)</f>
        <v>4366</v>
      </c>
      <c r="D566" s="184">
        <f t="shared" si="8"/>
        <v>85.6</v>
      </c>
      <c r="E566" s="97"/>
    </row>
    <row r="567" spans="1:5" s="167" customFormat="1" ht="19.5" customHeight="1">
      <c r="A567" s="97" t="s">
        <v>138</v>
      </c>
      <c r="B567" s="124">
        <v>615</v>
      </c>
      <c r="C567" s="124">
        <v>855</v>
      </c>
      <c r="D567" s="184">
        <f t="shared" si="8"/>
        <v>139</v>
      </c>
      <c r="E567" s="97"/>
    </row>
    <row r="568" spans="1:5" s="167" customFormat="1" ht="19.5" customHeight="1">
      <c r="A568" s="97" t="s">
        <v>139</v>
      </c>
      <c r="B568" s="124"/>
      <c r="C568" s="124"/>
      <c r="D568" s="184">
        <f t="shared" si="8"/>
      </c>
      <c r="E568" s="97"/>
    </row>
    <row r="569" spans="1:5" s="167" customFormat="1" ht="19.5" customHeight="1">
      <c r="A569" s="97" t="s">
        <v>140</v>
      </c>
      <c r="B569" s="124"/>
      <c r="C569" s="124"/>
      <c r="D569" s="184">
        <f t="shared" si="8"/>
      </c>
      <c r="E569" s="97"/>
    </row>
    <row r="570" spans="1:5" s="167" customFormat="1" ht="19.5" customHeight="1">
      <c r="A570" s="97" t="s">
        <v>527</v>
      </c>
      <c r="B570" s="124">
        <v>46</v>
      </c>
      <c r="C570" s="124">
        <v>120</v>
      </c>
      <c r="D570" s="184">
        <f t="shared" si="8"/>
        <v>260.9</v>
      </c>
      <c r="E570" s="97"/>
    </row>
    <row r="571" spans="1:5" s="167" customFormat="1" ht="19.5" customHeight="1">
      <c r="A571" s="97" t="s">
        <v>528</v>
      </c>
      <c r="B571" s="124"/>
      <c r="C571" s="124"/>
      <c r="D571" s="184">
        <f t="shared" si="8"/>
      </c>
      <c r="E571" s="97"/>
    </row>
    <row r="572" spans="1:5" s="167" customFormat="1" ht="19.5" customHeight="1">
      <c r="A572" s="97" t="s">
        <v>529</v>
      </c>
      <c r="B572" s="124"/>
      <c r="C572" s="124"/>
      <c r="D572" s="184">
        <f t="shared" si="8"/>
      </c>
      <c r="E572" s="97"/>
    </row>
    <row r="573" spans="1:5" s="167" customFormat="1" ht="19.5" customHeight="1">
      <c r="A573" s="97" t="s">
        <v>530</v>
      </c>
      <c r="B573" s="124">
        <v>36</v>
      </c>
      <c r="C573" s="124">
        <v>78</v>
      </c>
      <c r="D573" s="184">
        <f t="shared" si="8"/>
        <v>216.7</v>
      </c>
      <c r="E573" s="97"/>
    </row>
    <row r="574" spans="1:5" s="167" customFormat="1" ht="19.5" customHeight="1">
      <c r="A574" s="97" t="s">
        <v>531</v>
      </c>
      <c r="B574" s="124">
        <v>3595</v>
      </c>
      <c r="C574" s="124">
        <v>2454</v>
      </c>
      <c r="D574" s="184">
        <f t="shared" si="8"/>
        <v>68.3</v>
      </c>
      <c r="E574" s="97"/>
    </row>
    <row r="575" spans="1:5" s="167" customFormat="1" ht="19.5" customHeight="1">
      <c r="A575" s="97" t="s">
        <v>532</v>
      </c>
      <c r="B575" s="124"/>
      <c r="C575" s="124"/>
      <c r="D575" s="184">
        <f t="shared" si="8"/>
      </c>
      <c r="E575" s="97"/>
    </row>
    <row r="576" spans="1:5" s="167" customFormat="1" ht="19.5" customHeight="1">
      <c r="A576" s="97" t="s">
        <v>533</v>
      </c>
      <c r="B576" s="124">
        <v>809</v>
      </c>
      <c r="C576" s="124">
        <v>859</v>
      </c>
      <c r="D576" s="184">
        <f t="shared" si="8"/>
        <v>106.2</v>
      </c>
      <c r="E576" s="97"/>
    </row>
    <row r="577" spans="1:5" s="169" customFormat="1" ht="19.5" customHeight="1">
      <c r="A577" s="97" t="s">
        <v>534</v>
      </c>
      <c r="B577" s="175">
        <f>SUM(B578)</f>
        <v>0</v>
      </c>
      <c r="C577" s="175">
        <f>SUM(C578)</f>
        <v>0</v>
      </c>
      <c r="D577" s="184">
        <f t="shared" si="8"/>
      </c>
      <c r="E577" s="180"/>
    </row>
    <row r="578" spans="1:5" s="169" customFormat="1" ht="19.5" customHeight="1">
      <c r="A578" s="97" t="s">
        <v>535</v>
      </c>
      <c r="B578" s="124"/>
      <c r="C578" s="124"/>
      <c r="D578" s="184">
        <f t="shared" si="8"/>
      </c>
      <c r="E578" s="180"/>
    </row>
    <row r="579" spans="1:5" s="167" customFormat="1" ht="19.5" customHeight="1">
      <c r="A579" s="97" t="s">
        <v>536</v>
      </c>
      <c r="B579" s="175">
        <f>SUM(B580:B587)</f>
        <v>8703</v>
      </c>
      <c r="C579" s="175">
        <f>SUM(C580:C587)</f>
        <v>11029</v>
      </c>
      <c r="D579" s="184">
        <f t="shared" si="8"/>
        <v>126.7</v>
      </c>
      <c r="E579" s="97"/>
    </row>
    <row r="580" spans="1:5" s="167" customFormat="1" ht="19.5" customHeight="1">
      <c r="A580" s="97" t="s">
        <v>537</v>
      </c>
      <c r="B580" s="124">
        <v>910</v>
      </c>
      <c r="C580" s="124">
        <v>761</v>
      </c>
      <c r="D580" s="184">
        <f t="shared" si="8"/>
        <v>83.6</v>
      </c>
      <c r="E580" s="97"/>
    </row>
    <row r="581" spans="1:5" s="167" customFormat="1" ht="19.5" customHeight="1">
      <c r="A581" s="97" t="s">
        <v>538</v>
      </c>
      <c r="B581" s="124">
        <v>1506</v>
      </c>
      <c r="C581" s="124">
        <v>1956</v>
      </c>
      <c r="D581" s="184">
        <f aca="true" t="shared" si="9" ref="D581:D644">IF(B581=0,"",ROUND(C581/B581*100,1))</f>
        <v>129.9</v>
      </c>
      <c r="E581" s="97"/>
    </row>
    <row r="582" spans="1:5" s="167" customFormat="1" ht="19.5" customHeight="1">
      <c r="A582" s="97" t="s">
        <v>539</v>
      </c>
      <c r="B582" s="124"/>
      <c r="C582" s="124"/>
      <c r="D582" s="184">
        <f t="shared" si="9"/>
      </c>
      <c r="E582" s="97"/>
    </row>
    <row r="583" spans="1:5" s="167" customFormat="1" ht="19.5" customHeight="1">
      <c r="A583" s="97" t="s">
        <v>540</v>
      </c>
      <c r="B583" s="124"/>
      <c r="C583" s="124"/>
      <c r="D583" s="184">
        <f t="shared" si="9"/>
      </c>
      <c r="E583" s="97"/>
    </row>
    <row r="584" spans="1:5" s="169" customFormat="1" ht="19.5" customHeight="1">
      <c r="A584" s="97" t="s">
        <v>541</v>
      </c>
      <c r="B584" s="124">
        <v>6023</v>
      </c>
      <c r="C584" s="124">
        <v>7896</v>
      </c>
      <c r="D584" s="184">
        <f t="shared" si="9"/>
        <v>131.1</v>
      </c>
      <c r="E584" s="180"/>
    </row>
    <row r="585" spans="1:5" s="169" customFormat="1" ht="19.5" customHeight="1">
      <c r="A585" s="97" t="s">
        <v>542</v>
      </c>
      <c r="B585" s="124">
        <v>12</v>
      </c>
      <c r="C585" s="124">
        <v>416</v>
      </c>
      <c r="D585" s="184">
        <f t="shared" si="9"/>
        <v>3466.7</v>
      </c>
      <c r="E585" s="180"/>
    </row>
    <row r="586" spans="1:5" s="169" customFormat="1" ht="19.5" customHeight="1">
      <c r="A586" s="97" t="s">
        <v>543</v>
      </c>
      <c r="B586" s="124">
        <v>252</v>
      </c>
      <c r="C586" s="124"/>
      <c r="D586" s="184">
        <f t="shared" si="9"/>
        <v>0</v>
      </c>
      <c r="E586" s="180"/>
    </row>
    <row r="587" spans="1:5" s="167" customFormat="1" ht="19.5" customHeight="1">
      <c r="A587" s="97" t="s">
        <v>544</v>
      </c>
      <c r="B587" s="124"/>
      <c r="C587" s="124"/>
      <c r="D587" s="184">
        <f t="shared" si="9"/>
      </c>
      <c r="E587" s="97"/>
    </row>
    <row r="588" spans="1:5" s="167" customFormat="1" ht="19.5" customHeight="1">
      <c r="A588" s="97" t="s">
        <v>545</v>
      </c>
      <c r="B588" s="175">
        <f>SUM(B589:B591)</f>
        <v>0</v>
      </c>
      <c r="C588" s="175">
        <f>SUM(C589:C591)</f>
        <v>0</v>
      </c>
      <c r="D588" s="184">
        <f t="shared" si="9"/>
      </c>
      <c r="E588" s="97"/>
    </row>
    <row r="589" spans="1:5" s="167" customFormat="1" ht="19.5" customHeight="1">
      <c r="A589" s="97" t="s">
        <v>546</v>
      </c>
      <c r="B589" s="124"/>
      <c r="C589" s="124"/>
      <c r="D589" s="184">
        <f t="shared" si="9"/>
      </c>
      <c r="E589" s="97"/>
    </row>
    <row r="590" spans="1:5" s="167" customFormat="1" ht="19.5" customHeight="1">
      <c r="A590" s="97" t="s">
        <v>547</v>
      </c>
      <c r="B590" s="124"/>
      <c r="C590" s="124"/>
      <c r="D590" s="184">
        <f t="shared" si="9"/>
      </c>
      <c r="E590" s="97"/>
    </row>
    <row r="591" spans="1:5" s="167" customFormat="1" ht="19.5" customHeight="1">
      <c r="A591" s="97" t="s">
        <v>548</v>
      </c>
      <c r="B591" s="124"/>
      <c r="C591" s="124"/>
      <c r="D591" s="184">
        <f t="shared" si="9"/>
      </c>
      <c r="E591" s="97"/>
    </row>
    <row r="592" spans="1:5" s="167" customFormat="1" ht="19.5" customHeight="1">
      <c r="A592" s="97" t="s">
        <v>549</v>
      </c>
      <c r="B592" s="175">
        <f>SUM(B593:B601)</f>
        <v>525</v>
      </c>
      <c r="C592" s="175">
        <f>SUM(C593:C601)</f>
        <v>43</v>
      </c>
      <c r="D592" s="184">
        <f t="shared" si="9"/>
        <v>8.2</v>
      </c>
      <c r="E592" s="97"/>
    </row>
    <row r="593" spans="1:5" s="167" customFormat="1" ht="19.5" customHeight="1">
      <c r="A593" s="97" t="s">
        <v>550</v>
      </c>
      <c r="B593" s="124">
        <v>482</v>
      </c>
      <c r="C593" s="124"/>
      <c r="D593" s="184">
        <f t="shared" si="9"/>
        <v>0</v>
      </c>
      <c r="E593" s="97"/>
    </row>
    <row r="594" spans="1:5" s="167" customFormat="1" ht="19.5" customHeight="1">
      <c r="A594" s="97" t="s">
        <v>551</v>
      </c>
      <c r="B594" s="124"/>
      <c r="C594" s="124"/>
      <c r="D594" s="184">
        <f t="shared" si="9"/>
      </c>
      <c r="E594" s="97"/>
    </row>
    <row r="595" spans="1:5" s="167" customFormat="1" ht="19.5" customHeight="1">
      <c r="A595" s="97" t="s">
        <v>552</v>
      </c>
      <c r="B595" s="124"/>
      <c r="C595" s="124"/>
      <c r="D595" s="184">
        <f t="shared" si="9"/>
      </c>
      <c r="E595" s="97"/>
    </row>
    <row r="596" spans="1:5" s="167" customFormat="1" ht="19.5" customHeight="1">
      <c r="A596" s="97" t="s">
        <v>553</v>
      </c>
      <c r="B596" s="124"/>
      <c r="C596" s="124"/>
      <c r="D596" s="184">
        <f t="shared" si="9"/>
      </c>
      <c r="E596" s="97"/>
    </row>
    <row r="597" spans="1:5" s="167" customFormat="1" ht="19.5" customHeight="1">
      <c r="A597" s="97" t="s">
        <v>554</v>
      </c>
      <c r="B597" s="124"/>
      <c r="C597" s="124"/>
      <c r="D597" s="184">
        <f t="shared" si="9"/>
      </c>
      <c r="E597" s="97"/>
    </row>
    <row r="598" spans="1:5" s="167" customFormat="1" ht="19.5" customHeight="1">
      <c r="A598" s="97" t="s">
        <v>555</v>
      </c>
      <c r="B598" s="124"/>
      <c r="C598" s="124"/>
      <c r="D598" s="184">
        <f t="shared" si="9"/>
      </c>
      <c r="E598" s="97"/>
    </row>
    <row r="599" spans="1:5" s="167" customFormat="1" ht="19.5" customHeight="1">
      <c r="A599" s="97" t="s">
        <v>556</v>
      </c>
      <c r="B599" s="124"/>
      <c r="C599" s="124"/>
      <c r="D599" s="184">
        <f t="shared" si="9"/>
      </c>
      <c r="E599" s="97"/>
    </row>
    <row r="600" spans="1:5" s="167" customFormat="1" ht="19.5" customHeight="1">
      <c r="A600" s="97" t="s">
        <v>557</v>
      </c>
      <c r="B600" s="124"/>
      <c r="C600" s="124"/>
      <c r="D600" s="184">
        <f t="shared" si="9"/>
      </c>
      <c r="E600" s="97"/>
    </row>
    <row r="601" spans="1:5" s="167" customFormat="1" ht="19.5" customHeight="1">
      <c r="A601" s="97" t="s">
        <v>558</v>
      </c>
      <c r="B601" s="124">
        <v>43</v>
      </c>
      <c r="C601" s="124">
        <v>43</v>
      </c>
      <c r="D601" s="184">
        <f t="shared" si="9"/>
        <v>100</v>
      </c>
      <c r="E601" s="97"/>
    </row>
    <row r="602" spans="1:5" s="167" customFormat="1" ht="19.5" customHeight="1">
      <c r="A602" s="97" t="s">
        <v>559</v>
      </c>
      <c r="B602" s="175">
        <f>SUM(B603:B609)</f>
        <v>2861</v>
      </c>
      <c r="C602" s="175">
        <f>SUM(C603:C609)</f>
        <v>812</v>
      </c>
      <c r="D602" s="184">
        <f t="shared" si="9"/>
        <v>28.4</v>
      </c>
      <c r="E602" s="97"/>
    </row>
    <row r="603" spans="1:5" s="167" customFormat="1" ht="19.5" customHeight="1">
      <c r="A603" s="97" t="s">
        <v>560</v>
      </c>
      <c r="B603" s="124">
        <v>690</v>
      </c>
      <c r="C603" s="124">
        <v>126</v>
      </c>
      <c r="D603" s="184">
        <f t="shared" si="9"/>
        <v>18.3</v>
      </c>
      <c r="E603" s="97"/>
    </row>
    <row r="604" spans="1:5" s="167" customFormat="1" ht="19.5" customHeight="1">
      <c r="A604" s="97" t="s">
        <v>561</v>
      </c>
      <c r="B604" s="124"/>
      <c r="C604" s="124"/>
      <c r="D604" s="184">
        <f t="shared" si="9"/>
      </c>
      <c r="E604" s="97"/>
    </row>
    <row r="605" spans="1:5" s="167" customFormat="1" ht="19.5" customHeight="1">
      <c r="A605" s="97" t="s">
        <v>562</v>
      </c>
      <c r="B605" s="124">
        <v>667</v>
      </c>
      <c r="C605" s="124">
        <v>39</v>
      </c>
      <c r="D605" s="184">
        <f t="shared" si="9"/>
        <v>5.8</v>
      </c>
      <c r="E605" s="97"/>
    </row>
    <row r="606" spans="1:5" s="167" customFormat="1" ht="19.5" customHeight="1">
      <c r="A606" s="97" t="s">
        <v>563</v>
      </c>
      <c r="B606" s="124"/>
      <c r="C606" s="124"/>
      <c r="D606" s="184">
        <f t="shared" si="9"/>
      </c>
      <c r="E606" s="97"/>
    </row>
    <row r="607" spans="1:5" s="167" customFormat="1" ht="19.5" customHeight="1">
      <c r="A607" s="97" t="s">
        <v>564</v>
      </c>
      <c r="B607" s="124">
        <v>1405</v>
      </c>
      <c r="C607" s="124"/>
      <c r="D607" s="184">
        <f t="shared" si="9"/>
        <v>0</v>
      </c>
      <c r="E607" s="97"/>
    </row>
    <row r="608" spans="1:5" s="167" customFormat="1" ht="19.5" customHeight="1">
      <c r="A608" s="97" t="s">
        <v>565</v>
      </c>
      <c r="B608" s="124"/>
      <c r="C608" s="124"/>
      <c r="D608" s="184">
        <f t="shared" si="9"/>
      </c>
      <c r="E608" s="97"/>
    </row>
    <row r="609" spans="1:5" s="167" customFormat="1" ht="19.5" customHeight="1">
      <c r="A609" s="97" t="s">
        <v>566</v>
      </c>
      <c r="B609" s="124">
        <v>99</v>
      </c>
      <c r="C609" s="124">
        <v>647</v>
      </c>
      <c r="D609" s="184">
        <f t="shared" si="9"/>
        <v>653.5</v>
      </c>
      <c r="E609" s="97"/>
    </row>
    <row r="610" spans="1:5" s="167" customFormat="1" ht="19.5" customHeight="1">
      <c r="A610" s="97" t="s">
        <v>567</v>
      </c>
      <c r="B610" s="175">
        <f>SUM(B611:B615)</f>
        <v>988</v>
      </c>
      <c r="C610" s="175">
        <f>SUM(C611:C615)</f>
        <v>228</v>
      </c>
      <c r="D610" s="184">
        <f t="shared" si="9"/>
        <v>23.1</v>
      </c>
      <c r="E610" s="97"/>
    </row>
    <row r="611" spans="1:5" s="167" customFormat="1" ht="19.5" customHeight="1">
      <c r="A611" s="97" t="s">
        <v>568</v>
      </c>
      <c r="B611" s="124">
        <v>540</v>
      </c>
      <c r="C611" s="124">
        <v>228</v>
      </c>
      <c r="D611" s="184">
        <f t="shared" si="9"/>
        <v>42.2</v>
      </c>
      <c r="E611" s="97"/>
    </row>
    <row r="612" spans="1:5" s="167" customFormat="1" ht="19.5" customHeight="1">
      <c r="A612" s="97" t="s">
        <v>569</v>
      </c>
      <c r="B612" s="124">
        <v>266</v>
      </c>
      <c r="C612" s="124"/>
      <c r="D612" s="184">
        <f t="shared" si="9"/>
        <v>0</v>
      </c>
      <c r="E612" s="97"/>
    </row>
    <row r="613" spans="1:5" s="167" customFormat="1" ht="19.5" customHeight="1">
      <c r="A613" s="97" t="s">
        <v>570</v>
      </c>
      <c r="B613" s="124">
        <v>22</v>
      </c>
      <c r="C613" s="124"/>
      <c r="D613" s="184">
        <f t="shared" si="9"/>
        <v>0</v>
      </c>
      <c r="E613" s="97"/>
    </row>
    <row r="614" spans="1:5" s="167" customFormat="1" ht="19.5" customHeight="1">
      <c r="A614" s="97" t="s">
        <v>571</v>
      </c>
      <c r="B614" s="124"/>
      <c r="C614" s="124"/>
      <c r="D614" s="184">
        <f t="shared" si="9"/>
      </c>
      <c r="E614" s="97"/>
    </row>
    <row r="615" spans="1:5" s="167" customFormat="1" ht="19.5" customHeight="1">
      <c r="A615" s="97" t="s">
        <v>572</v>
      </c>
      <c r="B615" s="124">
        <v>160</v>
      </c>
      <c r="C615" s="124"/>
      <c r="D615" s="184">
        <f t="shared" si="9"/>
        <v>0</v>
      </c>
      <c r="E615" s="97"/>
    </row>
    <row r="616" spans="1:5" s="167" customFormat="1" ht="19.5" customHeight="1">
      <c r="A616" s="97" t="s">
        <v>573</v>
      </c>
      <c r="B616" s="175">
        <f>SUM(B617:B622)</f>
        <v>909</v>
      </c>
      <c r="C616" s="175">
        <f>SUM(C617:C622)</f>
        <v>784</v>
      </c>
      <c r="D616" s="184">
        <f t="shared" si="9"/>
        <v>86.2</v>
      </c>
      <c r="E616" s="97"/>
    </row>
    <row r="617" spans="1:5" s="167" customFormat="1" ht="19.5" customHeight="1">
      <c r="A617" s="97" t="s">
        <v>574</v>
      </c>
      <c r="B617" s="124">
        <v>5</v>
      </c>
      <c r="C617" s="124"/>
      <c r="D617" s="184">
        <f t="shared" si="9"/>
        <v>0</v>
      </c>
      <c r="E617" s="97"/>
    </row>
    <row r="618" spans="1:5" s="167" customFormat="1" ht="19.5" customHeight="1">
      <c r="A618" s="97" t="s">
        <v>575</v>
      </c>
      <c r="B618" s="124">
        <v>904</v>
      </c>
      <c r="C618" s="124">
        <v>784</v>
      </c>
      <c r="D618" s="184">
        <f t="shared" si="9"/>
        <v>86.7</v>
      </c>
      <c r="E618" s="97"/>
    </row>
    <row r="619" spans="1:5" s="167" customFormat="1" ht="19.5" customHeight="1">
      <c r="A619" s="97" t="s">
        <v>576</v>
      </c>
      <c r="B619" s="124"/>
      <c r="C619" s="124"/>
      <c r="D619" s="184">
        <f t="shared" si="9"/>
      </c>
      <c r="E619" s="97"/>
    </row>
    <row r="620" spans="1:5" s="167" customFormat="1" ht="19.5" customHeight="1">
      <c r="A620" s="97" t="s">
        <v>577</v>
      </c>
      <c r="B620" s="124"/>
      <c r="C620" s="124"/>
      <c r="D620" s="184">
        <f t="shared" si="9"/>
      </c>
      <c r="E620" s="97"/>
    </row>
    <row r="621" spans="1:5" s="167" customFormat="1" ht="19.5" customHeight="1">
      <c r="A621" s="97" t="s">
        <v>578</v>
      </c>
      <c r="B621" s="124"/>
      <c r="C621" s="124"/>
      <c r="D621" s="184">
        <f t="shared" si="9"/>
      </c>
      <c r="E621" s="97"/>
    </row>
    <row r="622" spans="1:5" s="167" customFormat="1" ht="19.5" customHeight="1">
      <c r="A622" s="97" t="s">
        <v>579</v>
      </c>
      <c r="B622" s="124"/>
      <c r="C622" s="124"/>
      <c r="D622" s="184">
        <f t="shared" si="9"/>
      </c>
      <c r="E622" s="97"/>
    </row>
    <row r="623" spans="1:5" s="167" customFormat="1" ht="19.5" customHeight="1">
      <c r="A623" s="97" t="s">
        <v>580</v>
      </c>
      <c r="B623" s="175">
        <f>SUM(B624:B631)</f>
        <v>1257</v>
      </c>
      <c r="C623" s="175">
        <f>SUM(C624:C631)</f>
        <v>764</v>
      </c>
      <c r="D623" s="184">
        <f t="shared" si="9"/>
        <v>60.8</v>
      </c>
      <c r="E623" s="97"/>
    </row>
    <row r="624" spans="1:5" s="167" customFormat="1" ht="19.5" customHeight="1">
      <c r="A624" s="97" t="s">
        <v>138</v>
      </c>
      <c r="B624" s="124">
        <v>217</v>
      </c>
      <c r="C624" s="124">
        <v>286</v>
      </c>
      <c r="D624" s="184">
        <f t="shared" si="9"/>
        <v>131.8</v>
      </c>
      <c r="E624" s="97"/>
    </row>
    <row r="625" spans="1:5" s="167" customFormat="1" ht="19.5" customHeight="1">
      <c r="A625" s="97" t="s">
        <v>139</v>
      </c>
      <c r="B625" s="124"/>
      <c r="C625" s="124"/>
      <c r="D625" s="184">
        <f t="shared" si="9"/>
      </c>
      <c r="E625" s="97"/>
    </row>
    <row r="626" spans="1:5" s="167" customFormat="1" ht="19.5" customHeight="1">
      <c r="A626" s="97" t="s">
        <v>140</v>
      </c>
      <c r="B626" s="124"/>
      <c r="C626" s="124"/>
      <c r="D626" s="184">
        <f t="shared" si="9"/>
      </c>
      <c r="E626" s="97"/>
    </row>
    <row r="627" spans="1:5" s="167" customFormat="1" ht="19.5" customHeight="1">
      <c r="A627" s="97" t="s">
        <v>581</v>
      </c>
      <c r="B627" s="124">
        <v>38</v>
      </c>
      <c r="C627" s="124"/>
      <c r="D627" s="184">
        <f t="shared" si="9"/>
        <v>0</v>
      </c>
      <c r="E627" s="97"/>
    </row>
    <row r="628" spans="1:5" s="167" customFormat="1" ht="19.5" customHeight="1">
      <c r="A628" s="97" t="s">
        <v>582</v>
      </c>
      <c r="B628" s="124">
        <v>17</v>
      </c>
      <c r="C628" s="124">
        <v>245</v>
      </c>
      <c r="D628" s="184">
        <f t="shared" si="9"/>
        <v>1441.2</v>
      </c>
      <c r="E628" s="97"/>
    </row>
    <row r="629" spans="1:5" s="167" customFormat="1" ht="19.5" customHeight="1">
      <c r="A629" s="97" t="s">
        <v>583</v>
      </c>
      <c r="B629" s="124"/>
      <c r="C629" s="124"/>
      <c r="D629" s="184">
        <f t="shared" si="9"/>
      </c>
      <c r="E629" s="97"/>
    </row>
    <row r="630" spans="1:5" s="169" customFormat="1" ht="19.5" customHeight="1">
      <c r="A630" s="97" t="s">
        <v>584</v>
      </c>
      <c r="B630" s="124">
        <v>195</v>
      </c>
      <c r="C630" s="124">
        <v>71</v>
      </c>
      <c r="D630" s="184">
        <f t="shared" si="9"/>
        <v>36.4</v>
      </c>
      <c r="E630" s="180"/>
    </row>
    <row r="631" spans="1:5" s="167" customFormat="1" ht="19.5" customHeight="1">
      <c r="A631" s="97" t="s">
        <v>585</v>
      </c>
      <c r="B631" s="124">
        <v>790</v>
      </c>
      <c r="C631" s="124">
        <v>162</v>
      </c>
      <c r="D631" s="184">
        <f t="shared" si="9"/>
        <v>20.5</v>
      </c>
      <c r="E631" s="97"/>
    </row>
    <row r="632" spans="1:5" s="167" customFormat="1" ht="19.5" customHeight="1">
      <c r="A632" s="97" t="s">
        <v>586</v>
      </c>
      <c r="B632" s="175">
        <f>SUM(B633:B636)</f>
        <v>0</v>
      </c>
      <c r="C632" s="175">
        <f>SUM(C633:C636)</f>
        <v>0</v>
      </c>
      <c r="D632" s="184">
        <f t="shared" si="9"/>
      </c>
      <c r="E632" s="97"/>
    </row>
    <row r="633" spans="1:5" s="167" customFormat="1" ht="19.5" customHeight="1">
      <c r="A633" s="97" t="s">
        <v>587</v>
      </c>
      <c r="B633" s="124"/>
      <c r="C633" s="124"/>
      <c r="D633" s="184">
        <f t="shared" si="9"/>
      </c>
      <c r="E633" s="97"/>
    </row>
    <row r="634" spans="1:5" s="167" customFormat="1" ht="19.5" customHeight="1">
      <c r="A634" s="97" t="s">
        <v>588</v>
      </c>
      <c r="B634" s="124"/>
      <c r="C634" s="124"/>
      <c r="D634" s="184">
        <f t="shared" si="9"/>
      </c>
      <c r="E634" s="97"/>
    </row>
    <row r="635" spans="1:5" s="167" customFormat="1" ht="19.5" customHeight="1">
      <c r="A635" s="97" t="s">
        <v>589</v>
      </c>
      <c r="B635" s="124"/>
      <c r="C635" s="124"/>
      <c r="D635" s="184">
        <f t="shared" si="9"/>
      </c>
      <c r="E635" s="97"/>
    </row>
    <row r="636" spans="1:5" s="167" customFormat="1" ht="19.5" customHeight="1">
      <c r="A636" s="97" t="s">
        <v>590</v>
      </c>
      <c r="B636" s="124"/>
      <c r="C636" s="124"/>
      <c r="D636" s="184">
        <f t="shared" si="9"/>
      </c>
      <c r="E636" s="97"/>
    </row>
    <row r="637" spans="1:5" s="167" customFormat="1" ht="19.5" customHeight="1">
      <c r="A637" s="97" t="s">
        <v>591</v>
      </c>
      <c r="B637" s="175">
        <f>SUM(B638:B641)</f>
        <v>126</v>
      </c>
      <c r="C637" s="175">
        <f>SUM(C638:C641)</f>
        <v>168</v>
      </c>
      <c r="D637" s="184">
        <f t="shared" si="9"/>
        <v>133.3</v>
      </c>
      <c r="E637" s="97"/>
    </row>
    <row r="638" spans="1:5" s="167" customFormat="1" ht="19.5" customHeight="1">
      <c r="A638" s="97" t="s">
        <v>138</v>
      </c>
      <c r="B638" s="124">
        <v>120</v>
      </c>
      <c r="C638" s="124">
        <v>168</v>
      </c>
      <c r="D638" s="184">
        <f t="shared" si="9"/>
        <v>140</v>
      </c>
      <c r="E638" s="97"/>
    </row>
    <row r="639" spans="1:5" s="167" customFormat="1" ht="19.5" customHeight="1">
      <c r="A639" s="97" t="s">
        <v>139</v>
      </c>
      <c r="B639" s="124"/>
      <c r="C639" s="124"/>
      <c r="D639" s="184">
        <f t="shared" si="9"/>
      </c>
      <c r="E639" s="97"/>
    </row>
    <row r="640" spans="1:5" s="167" customFormat="1" ht="19.5" customHeight="1">
      <c r="A640" s="97" t="s">
        <v>140</v>
      </c>
      <c r="B640" s="124"/>
      <c r="C640" s="124"/>
      <c r="D640" s="184">
        <f t="shared" si="9"/>
      </c>
      <c r="E640" s="97"/>
    </row>
    <row r="641" spans="1:5" s="167" customFormat="1" ht="19.5" customHeight="1">
      <c r="A641" s="97" t="s">
        <v>592</v>
      </c>
      <c r="B641" s="124">
        <v>6</v>
      </c>
      <c r="C641" s="124"/>
      <c r="D641" s="184">
        <f t="shared" si="9"/>
        <v>0</v>
      </c>
      <c r="E641" s="97"/>
    </row>
    <row r="642" spans="1:5" s="167" customFormat="1" ht="19.5" customHeight="1">
      <c r="A642" s="97" t="s">
        <v>593</v>
      </c>
      <c r="B642" s="175">
        <f>SUM(B643:B644)</f>
        <v>347</v>
      </c>
      <c r="C642" s="175">
        <f>SUM(C643:C644)</f>
        <v>0</v>
      </c>
      <c r="D642" s="184">
        <f t="shared" si="9"/>
        <v>0</v>
      </c>
      <c r="E642" s="97"/>
    </row>
    <row r="643" spans="1:5" s="167" customFormat="1" ht="19.5" customHeight="1">
      <c r="A643" s="97" t="s">
        <v>594</v>
      </c>
      <c r="B643" s="124">
        <v>347</v>
      </c>
      <c r="C643" s="124"/>
      <c r="D643" s="184">
        <f t="shared" si="9"/>
        <v>0</v>
      </c>
      <c r="E643" s="97"/>
    </row>
    <row r="644" spans="1:5" s="167" customFormat="1" ht="19.5" customHeight="1">
      <c r="A644" s="97" t="s">
        <v>595</v>
      </c>
      <c r="B644" s="124"/>
      <c r="C644" s="124"/>
      <c r="D644" s="184">
        <f t="shared" si="9"/>
      </c>
      <c r="E644" s="97"/>
    </row>
    <row r="645" spans="1:5" s="167" customFormat="1" ht="19.5" customHeight="1">
      <c r="A645" s="97" t="s">
        <v>596</v>
      </c>
      <c r="B645" s="175">
        <f>SUM(B646:B647)</f>
        <v>89</v>
      </c>
      <c r="C645" s="175">
        <f>SUM(C646:C647)</f>
        <v>92</v>
      </c>
      <c r="D645" s="184">
        <f aca="true" t="shared" si="10" ref="D645:D708">IF(B645=0,"",ROUND(C645/B645*100,1))</f>
        <v>103.4</v>
      </c>
      <c r="E645" s="97"/>
    </row>
    <row r="646" spans="1:5" s="167" customFormat="1" ht="19.5" customHeight="1">
      <c r="A646" s="97" t="s">
        <v>597</v>
      </c>
      <c r="B646" s="124">
        <v>63</v>
      </c>
      <c r="C646" s="124">
        <v>9</v>
      </c>
      <c r="D646" s="184">
        <f t="shared" si="10"/>
        <v>14.3</v>
      </c>
      <c r="E646" s="97"/>
    </row>
    <row r="647" spans="1:5" s="167" customFormat="1" ht="19.5" customHeight="1">
      <c r="A647" s="97" t="s">
        <v>598</v>
      </c>
      <c r="B647" s="124">
        <v>26</v>
      </c>
      <c r="C647" s="124">
        <v>83</v>
      </c>
      <c r="D647" s="184">
        <f t="shared" si="10"/>
        <v>319.2</v>
      </c>
      <c r="E647" s="97"/>
    </row>
    <row r="648" spans="1:5" s="169" customFormat="1" ht="19.5" customHeight="1">
      <c r="A648" s="97" t="s">
        <v>599</v>
      </c>
      <c r="B648" s="175">
        <f>SUM(B649:B650)</f>
        <v>11</v>
      </c>
      <c r="C648" s="175">
        <f>SUM(C649:C650)</f>
        <v>108</v>
      </c>
      <c r="D648" s="184">
        <f t="shared" si="10"/>
        <v>981.8</v>
      </c>
      <c r="E648" s="180"/>
    </row>
    <row r="649" spans="1:5" s="169" customFormat="1" ht="19.5" customHeight="1">
      <c r="A649" s="97" t="s">
        <v>600</v>
      </c>
      <c r="B649" s="124">
        <v>4</v>
      </c>
      <c r="C649" s="124">
        <v>108</v>
      </c>
      <c r="D649" s="184">
        <f t="shared" si="10"/>
        <v>2700</v>
      </c>
      <c r="E649" s="180"/>
    </row>
    <row r="650" spans="1:5" s="169" customFormat="1" ht="19.5" customHeight="1">
      <c r="A650" s="97" t="s">
        <v>601</v>
      </c>
      <c r="B650" s="124">
        <v>7</v>
      </c>
      <c r="C650" s="124"/>
      <c r="D650" s="184">
        <f t="shared" si="10"/>
        <v>0</v>
      </c>
      <c r="E650" s="180"/>
    </row>
    <row r="651" spans="1:5" s="167" customFormat="1" ht="19.5" customHeight="1">
      <c r="A651" s="97" t="s">
        <v>602</v>
      </c>
      <c r="B651" s="175">
        <f>SUM(B652:B653)</f>
        <v>0</v>
      </c>
      <c r="C651" s="175">
        <f>SUM(C652:C653)</f>
        <v>0</v>
      </c>
      <c r="D651" s="184">
        <f t="shared" si="10"/>
      </c>
      <c r="E651" s="97"/>
    </row>
    <row r="652" spans="1:5" s="167" customFormat="1" ht="19.5" customHeight="1">
      <c r="A652" s="97" t="s">
        <v>603</v>
      </c>
      <c r="B652" s="124"/>
      <c r="C652" s="124"/>
      <c r="D652" s="184">
        <f t="shared" si="10"/>
      </c>
      <c r="E652" s="97"/>
    </row>
    <row r="653" spans="1:5" s="167" customFormat="1" ht="19.5" customHeight="1">
      <c r="A653" s="97" t="s">
        <v>604</v>
      </c>
      <c r="B653" s="124"/>
      <c r="C653" s="124"/>
      <c r="D653" s="184">
        <f t="shared" si="10"/>
      </c>
      <c r="E653" s="97"/>
    </row>
    <row r="654" spans="1:5" s="167" customFormat="1" ht="19.5" customHeight="1">
      <c r="A654" s="97" t="s">
        <v>605</v>
      </c>
      <c r="B654" s="175">
        <f>SUM(B655:B656)</f>
        <v>61</v>
      </c>
      <c r="C654" s="175">
        <f>SUM(C655:C656)</f>
        <v>75</v>
      </c>
      <c r="D654" s="184">
        <f t="shared" si="10"/>
        <v>123</v>
      </c>
      <c r="E654" s="97"/>
    </row>
    <row r="655" spans="1:5" s="167" customFormat="1" ht="19.5" customHeight="1">
      <c r="A655" s="97" t="s">
        <v>606</v>
      </c>
      <c r="B655" s="124">
        <v>61</v>
      </c>
      <c r="C655" s="124">
        <v>75</v>
      </c>
      <c r="D655" s="184">
        <f t="shared" si="10"/>
        <v>123</v>
      </c>
      <c r="E655" s="97"/>
    </row>
    <row r="656" spans="1:5" s="167" customFormat="1" ht="19.5" customHeight="1">
      <c r="A656" s="97" t="s">
        <v>607</v>
      </c>
      <c r="B656" s="124"/>
      <c r="C656" s="124"/>
      <c r="D656" s="184">
        <f t="shared" si="10"/>
      </c>
      <c r="E656" s="97"/>
    </row>
    <row r="657" spans="1:5" s="169" customFormat="1" ht="19.5" customHeight="1">
      <c r="A657" s="97" t="s">
        <v>608</v>
      </c>
      <c r="B657" s="175">
        <f>SUM(B658:B660)</f>
        <v>1817</v>
      </c>
      <c r="C657" s="175">
        <f>SUM(C658:C660)</f>
        <v>0</v>
      </c>
      <c r="D657" s="184">
        <f t="shared" si="10"/>
        <v>0</v>
      </c>
      <c r="E657" s="180"/>
    </row>
    <row r="658" spans="1:5" s="169" customFormat="1" ht="19.5" customHeight="1">
      <c r="A658" s="97" t="s">
        <v>609</v>
      </c>
      <c r="B658" s="124"/>
      <c r="C658" s="124"/>
      <c r="D658" s="184">
        <f t="shared" si="10"/>
      </c>
      <c r="E658" s="180"/>
    </row>
    <row r="659" spans="1:5" s="169" customFormat="1" ht="19.5" customHeight="1">
      <c r="A659" s="97" t="s">
        <v>610</v>
      </c>
      <c r="B659" s="124">
        <v>1817</v>
      </c>
      <c r="C659" s="124"/>
      <c r="D659" s="184">
        <f t="shared" si="10"/>
        <v>0</v>
      </c>
      <c r="E659" s="180"/>
    </row>
    <row r="660" spans="1:5" s="169" customFormat="1" ht="19.5" customHeight="1">
      <c r="A660" s="97" t="s">
        <v>611</v>
      </c>
      <c r="B660" s="124"/>
      <c r="C660" s="124"/>
      <c r="D660" s="184">
        <f t="shared" si="10"/>
      </c>
      <c r="E660" s="180"/>
    </row>
    <row r="661" spans="1:5" s="169" customFormat="1" ht="19.5" customHeight="1">
      <c r="A661" s="97" t="s">
        <v>612</v>
      </c>
      <c r="B661" s="175">
        <f>SUM(B662:B665)</f>
        <v>0</v>
      </c>
      <c r="C661" s="175">
        <f>SUM(C662:C665)</f>
        <v>0</v>
      </c>
      <c r="D661" s="184">
        <f t="shared" si="10"/>
      </c>
      <c r="E661" s="180"/>
    </row>
    <row r="662" spans="1:5" s="169" customFormat="1" ht="19.5" customHeight="1">
      <c r="A662" s="97" t="s">
        <v>613</v>
      </c>
      <c r="B662" s="124"/>
      <c r="C662" s="124"/>
      <c r="D662" s="184">
        <f t="shared" si="10"/>
      </c>
      <c r="E662" s="180"/>
    </row>
    <row r="663" spans="1:5" s="169" customFormat="1" ht="19.5" customHeight="1">
      <c r="A663" s="97" t="s">
        <v>614</v>
      </c>
      <c r="B663" s="124"/>
      <c r="C663" s="124"/>
      <c r="D663" s="184">
        <f t="shared" si="10"/>
      </c>
      <c r="E663" s="180"/>
    </row>
    <row r="664" spans="1:5" s="169" customFormat="1" ht="19.5" customHeight="1">
      <c r="A664" s="97" t="s">
        <v>615</v>
      </c>
      <c r="B664" s="124"/>
      <c r="C664" s="124"/>
      <c r="D664" s="184">
        <f t="shared" si="10"/>
      </c>
      <c r="E664" s="180"/>
    </row>
    <row r="665" spans="1:5" s="169" customFormat="1" ht="19.5" customHeight="1">
      <c r="A665" s="97" t="s">
        <v>616</v>
      </c>
      <c r="B665" s="124"/>
      <c r="C665" s="124"/>
      <c r="D665" s="184">
        <f t="shared" si="10"/>
      </c>
      <c r="E665" s="180"/>
    </row>
    <row r="666" spans="1:5" s="167" customFormat="1" ht="19.5" customHeight="1">
      <c r="A666" s="97" t="s">
        <v>617</v>
      </c>
      <c r="B666" s="124"/>
      <c r="C666" s="124">
        <v>50</v>
      </c>
      <c r="D666" s="184">
        <f t="shared" si="10"/>
      </c>
      <c r="E666" s="97"/>
    </row>
    <row r="667" spans="1:5" s="167" customFormat="1" ht="19.5" customHeight="1">
      <c r="A667" s="97" t="s">
        <v>618</v>
      </c>
      <c r="B667" s="175">
        <f>SUM(B668,B673,B686,B690,B702,B705,B709,B719,B724,B730,B734,B737,)</f>
        <v>28790</v>
      </c>
      <c r="C667" s="175">
        <f>SUM(C668,C673,C686,C690,C702,C705,C709,C719,C724,C730,C734,C737,)</f>
        <v>21385</v>
      </c>
      <c r="D667" s="184">
        <f t="shared" si="10"/>
        <v>74.3</v>
      </c>
      <c r="E667" s="97"/>
    </row>
    <row r="668" spans="1:5" s="167" customFormat="1" ht="19.5" customHeight="1">
      <c r="A668" s="97" t="s">
        <v>619</v>
      </c>
      <c r="B668" s="175">
        <f>SUM(B669:B672)</f>
        <v>733</v>
      </c>
      <c r="C668" s="175">
        <f>SUM(C669:C672)</f>
        <v>641</v>
      </c>
      <c r="D668" s="184">
        <f t="shared" si="10"/>
        <v>87.4</v>
      </c>
      <c r="E668" s="97"/>
    </row>
    <row r="669" spans="1:5" s="167" customFormat="1" ht="19.5" customHeight="1">
      <c r="A669" s="97" t="s">
        <v>138</v>
      </c>
      <c r="B669" s="124">
        <v>669</v>
      </c>
      <c r="C669" s="124">
        <v>641</v>
      </c>
      <c r="D669" s="184">
        <f t="shared" si="10"/>
        <v>95.8</v>
      </c>
      <c r="E669" s="97"/>
    </row>
    <row r="670" spans="1:5" s="167" customFormat="1" ht="19.5" customHeight="1">
      <c r="A670" s="97" t="s">
        <v>139</v>
      </c>
      <c r="B670" s="124"/>
      <c r="C670" s="124"/>
      <c r="D670" s="184">
        <f t="shared" si="10"/>
      </c>
      <c r="E670" s="97"/>
    </row>
    <row r="671" spans="1:5" s="167" customFormat="1" ht="19.5" customHeight="1">
      <c r="A671" s="97" t="s">
        <v>140</v>
      </c>
      <c r="B671" s="124"/>
      <c r="C671" s="124"/>
      <c r="D671" s="184">
        <f t="shared" si="10"/>
      </c>
      <c r="E671" s="97"/>
    </row>
    <row r="672" spans="1:5" s="167" customFormat="1" ht="19.5" customHeight="1">
      <c r="A672" s="97" t="s">
        <v>620</v>
      </c>
      <c r="B672" s="124">
        <v>64</v>
      </c>
      <c r="C672" s="124"/>
      <c r="D672" s="184">
        <f t="shared" si="10"/>
        <v>0</v>
      </c>
      <c r="E672" s="97"/>
    </row>
    <row r="673" spans="1:5" s="167" customFormat="1" ht="19.5" customHeight="1">
      <c r="A673" s="97" t="s">
        <v>621</v>
      </c>
      <c r="B673" s="175">
        <f>SUM(B674:B685)</f>
        <v>50</v>
      </c>
      <c r="C673" s="175">
        <f>SUM(C674:C685)</f>
        <v>100</v>
      </c>
      <c r="D673" s="184">
        <f t="shared" si="10"/>
        <v>200</v>
      </c>
      <c r="E673" s="97"/>
    </row>
    <row r="674" spans="1:5" s="167" customFormat="1" ht="19.5" customHeight="1">
      <c r="A674" s="97" t="s">
        <v>622</v>
      </c>
      <c r="B674" s="124"/>
      <c r="C674" s="124">
        <v>50</v>
      </c>
      <c r="D674" s="184">
        <f t="shared" si="10"/>
      </c>
      <c r="E674" s="97"/>
    </row>
    <row r="675" spans="1:5" s="167" customFormat="1" ht="19.5" customHeight="1">
      <c r="A675" s="97" t="s">
        <v>623</v>
      </c>
      <c r="B675" s="124"/>
      <c r="C675" s="124"/>
      <c r="D675" s="184">
        <f t="shared" si="10"/>
      </c>
      <c r="E675" s="97"/>
    </row>
    <row r="676" spans="1:5" s="167" customFormat="1" ht="19.5" customHeight="1">
      <c r="A676" s="97" t="s">
        <v>624</v>
      </c>
      <c r="B676" s="124"/>
      <c r="C676" s="124"/>
      <c r="D676" s="184">
        <f t="shared" si="10"/>
      </c>
      <c r="E676" s="97"/>
    </row>
    <row r="677" spans="1:5" s="167" customFormat="1" ht="19.5" customHeight="1">
      <c r="A677" s="97" t="s">
        <v>625</v>
      </c>
      <c r="B677" s="124"/>
      <c r="C677" s="124"/>
      <c r="D677" s="184">
        <f t="shared" si="10"/>
      </c>
      <c r="E677" s="97"/>
    </row>
    <row r="678" spans="1:5" s="167" customFormat="1" ht="19.5" customHeight="1">
      <c r="A678" s="97" t="s">
        <v>626</v>
      </c>
      <c r="B678" s="124"/>
      <c r="C678" s="124"/>
      <c r="D678" s="184">
        <f t="shared" si="10"/>
      </c>
      <c r="E678" s="97"/>
    </row>
    <row r="679" spans="1:5" s="167" customFormat="1" ht="19.5" customHeight="1">
      <c r="A679" s="97" t="s">
        <v>627</v>
      </c>
      <c r="B679" s="124"/>
      <c r="C679" s="124"/>
      <c r="D679" s="184">
        <f t="shared" si="10"/>
      </c>
      <c r="E679" s="97"/>
    </row>
    <row r="680" spans="1:5" s="167" customFormat="1" ht="19.5" customHeight="1">
      <c r="A680" s="97" t="s">
        <v>628</v>
      </c>
      <c r="B680" s="124"/>
      <c r="C680" s="124"/>
      <c r="D680" s="184">
        <f t="shared" si="10"/>
      </c>
      <c r="E680" s="97"/>
    </row>
    <row r="681" spans="1:5" s="167" customFormat="1" ht="19.5" customHeight="1">
      <c r="A681" s="97" t="s">
        <v>629</v>
      </c>
      <c r="B681" s="124"/>
      <c r="C681" s="124"/>
      <c r="D681" s="184">
        <f t="shared" si="10"/>
      </c>
      <c r="E681" s="97"/>
    </row>
    <row r="682" spans="1:5" s="167" customFormat="1" ht="19.5" customHeight="1">
      <c r="A682" s="97" t="s">
        <v>630</v>
      </c>
      <c r="B682" s="124"/>
      <c r="C682" s="124"/>
      <c r="D682" s="184">
        <f t="shared" si="10"/>
      </c>
      <c r="E682" s="97"/>
    </row>
    <row r="683" spans="1:5" s="167" customFormat="1" ht="19.5" customHeight="1">
      <c r="A683" s="97" t="s">
        <v>631</v>
      </c>
      <c r="B683" s="124"/>
      <c r="C683" s="124"/>
      <c r="D683" s="184">
        <f t="shared" si="10"/>
      </c>
      <c r="E683" s="97"/>
    </row>
    <row r="684" spans="1:5" s="167" customFormat="1" ht="19.5" customHeight="1">
      <c r="A684" s="97" t="s">
        <v>632</v>
      </c>
      <c r="B684" s="124"/>
      <c r="C684" s="124"/>
      <c r="D684" s="184">
        <f t="shared" si="10"/>
      </c>
      <c r="E684" s="97"/>
    </row>
    <row r="685" spans="1:5" s="167" customFormat="1" ht="19.5" customHeight="1">
      <c r="A685" s="97" t="s">
        <v>633</v>
      </c>
      <c r="B685" s="124">
        <v>50</v>
      </c>
      <c r="C685" s="124">
        <v>50</v>
      </c>
      <c r="D685" s="184">
        <f t="shared" si="10"/>
        <v>100</v>
      </c>
      <c r="E685" s="97"/>
    </row>
    <row r="686" spans="1:5" s="167" customFormat="1" ht="19.5" customHeight="1">
      <c r="A686" s="97" t="s">
        <v>634</v>
      </c>
      <c r="B686" s="175">
        <f>SUM(B687:B689)</f>
        <v>6080</v>
      </c>
      <c r="C686" s="175">
        <f>SUM(C687:C689)</f>
        <v>5886</v>
      </c>
      <c r="D686" s="184">
        <f t="shared" si="10"/>
        <v>96.8</v>
      </c>
      <c r="E686" s="97"/>
    </row>
    <row r="687" spans="1:5" s="167" customFormat="1" ht="19.5" customHeight="1">
      <c r="A687" s="97" t="s">
        <v>635</v>
      </c>
      <c r="B687" s="124">
        <v>566</v>
      </c>
      <c r="C687" s="124">
        <v>812</v>
      </c>
      <c r="D687" s="184">
        <f t="shared" si="10"/>
        <v>143.5</v>
      </c>
      <c r="E687" s="97"/>
    </row>
    <row r="688" spans="1:5" s="167" customFormat="1" ht="19.5" customHeight="1">
      <c r="A688" s="97" t="s">
        <v>636</v>
      </c>
      <c r="B688" s="124">
        <v>5015</v>
      </c>
      <c r="C688" s="124">
        <v>5074</v>
      </c>
      <c r="D688" s="184">
        <f t="shared" si="10"/>
        <v>101.2</v>
      </c>
      <c r="E688" s="97"/>
    </row>
    <row r="689" spans="1:5" s="167" customFormat="1" ht="19.5" customHeight="1">
      <c r="A689" s="97" t="s">
        <v>637</v>
      </c>
      <c r="B689" s="124">
        <v>499</v>
      </c>
      <c r="C689" s="124"/>
      <c r="D689" s="184">
        <f t="shared" si="10"/>
        <v>0</v>
      </c>
      <c r="E689" s="97"/>
    </row>
    <row r="690" spans="1:5" s="167" customFormat="1" ht="19.5" customHeight="1">
      <c r="A690" s="97" t="s">
        <v>638</v>
      </c>
      <c r="B690" s="175">
        <f>SUM(B691:B701)</f>
        <v>5033</v>
      </c>
      <c r="C690" s="175">
        <f>SUM(C691:C701)</f>
        <v>5516</v>
      </c>
      <c r="D690" s="184">
        <f t="shared" si="10"/>
        <v>109.6</v>
      </c>
      <c r="E690" s="97"/>
    </row>
    <row r="691" spans="1:5" s="167" customFormat="1" ht="19.5" customHeight="1">
      <c r="A691" s="97" t="s">
        <v>639</v>
      </c>
      <c r="B691" s="124">
        <v>608</v>
      </c>
      <c r="C691" s="124">
        <v>745</v>
      </c>
      <c r="D691" s="184">
        <f t="shared" si="10"/>
        <v>122.5</v>
      </c>
      <c r="E691" s="97"/>
    </row>
    <row r="692" spans="1:5" s="167" customFormat="1" ht="19.5" customHeight="1">
      <c r="A692" s="97" t="s">
        <v>640</v>
      </c>
      <c r="B692" s="124">
        <v>501</v>
      </c>
      <c r="C692" s="124">
        <v>650</v>
      </c>
      <c r="D692" s="184">
        <f t="shared" si="10"/>
        <v>129.7</v>
      </c>
      <c r="E692" s="97"/>
    </row>
    <row r="693" spans="1:5" s="167" customFormat="1" ht="19.5" customHeight="1">
      <c r="A693" s="97" t="s">
        <v>641</v>
      </c>
      <c r="B693" s="124">
        <v>1006</v>
      </c>
      <c r="C693" s="124">
        <v>1208</v>
      </c>
      <c r="D693" s="184">
        <f t="shared" si="10"/>
        <v>120.1</v>
      </c>
      <c r="E693" s="97"/>
    </row>
    <row r="694" spans="1:5" s="167" customFormat="1" ht="19.5" customHeight="1">
      <c r="A694" s="97" t="s">
        <v>642</v>
      </c>
      <c r="B694" s="124"/>
      <c r="C694" s="124"/>
      <c r="D694" s="184">
        <f t="shared" si="10"/>
      </c>
      <c r="E694" s="97"/>
    </row>
    <row r="695" spans="1:5" s="167" customFormat="1" ht="19.5" customHeight="1">
      <c r="A695" s="97" t="s">
        <v>643</v>
      </c>
      <c r="B695" s="124"/>
      <c r="C695" s="124"/>
      <c r="D695" s="184">
        <f t="shared" si="10"/>
      </c>
      <c r="E695" s="97"/>
    </row>
    <row r="696" spans="1:5" s="167" customFormat="1" ht="19.5" customHeight="1">
      <c r="A696" s="97" t="s">
        <v>644</v>
      </c>
      <c r="B696" s="124"/>
      <c r="C696" s="124"/>
      <c r="D696" s="184">
        <f t="shared" si="10"/>
      </c>
      <c r="E696" s="97"/>
    </row>
    <row r="697" spans="1:5" s="167" customFormat="1" ht="19.5" customHeight="1">
      <c r="A697" s="97" t="s">
        <v>645</v>
      </c>
      <c r="B697" s="124"/>
      <c r="C697" s="124">
        <v>506</v>
      </c>
      <c r="D697" s="184">
        <f t="shared" si="10"/>
      </c>
      <c r="E697" s="97"/>
    </row>
    <row r="698" spans="1:5" s="167" customFormat="1" ht="19.5" customHeight="1">
      <c r="A698" s="97" t="s">
        <v>646</v>
      </c>
      <c r="B698" s="124">
        <v>2559</v>
      </c>
      <c r="C698" s="124">
        <v>2234</v>
      </c>
      <c r="D698" s="184">
        <f t="shared" si="10"/>
        <v>87.3</v>
      </c>
      <c r="E698" s="97"/>
    </row>
    <row r="699" spans="1:5" s="167" customFormat="1" ht="19.5" customHeight="1">
      <c r="A699" s="97" t="s">
        <v>647</v>
      </c>
      <c r="B699" s="124">
        <v>298</v>
      </c>
      <c r="C699" s="124">
        <v>153</v>
      </c>
      <c r="D699" s="184">
        <f t="shared" si="10"/>
        <v>51.3</v>
      </c>
      <c r="E699" s="97"/>
    </row>
    <row r="700" spans="1:5" s="167" customFormat="1" ht="19.5" customHeight="1">
      <c r="A700" s="97" t="s">
        <v>648</v>
      </c>
      <c r="B700" s="124">
        <v>3</v>
      </c>
      <c r="C700" s="124"/>
      <c r="D700" s="184">
        <f t="shared" si="10"/>
        <v>0</v>
      </c>
      <c r="E700" s="97"/>
    </row>
    <row r="701" spans="1:5" s="167" customFormat="1" ht="19.5" customHeight="1">
      <c r="A701" s="97" t="s">
        <v>649</v>
      </c>
      <c r="B701" s="124">
        <v>58</v>
      </c>
      <c r="C701" s="124">
        <v>20</v>
      </c>
      <c r="D701" s="184">
        <f t="shared" si="10"/>
        <v>34.5</v>
      </c>
      <c r="E701" s="97"/>
    </row>
    <row r="702" spans="1:5" s="167" customFormat="1" ht="19.5" customHeight="1">
      <c r="A702" s="97" t="s">
        <v>650</v>
      </c>
      <c r="B702" s="175">
        <f>SUM(B703:B704)</f>
        <v>0</v>
      </c>
      <c r="C702" s="175">
        <f>SUM(C703:C704)</f>
        <v>0</v>
      </c>
      <c r="D702" s="184">
        <f t="shared" si="10"/>
      </c>
      <c r="E702" s="97"/>
    </row>
    <row r="703" spans="1:5" s="167" customFormat="1" ht="19.5" customHeight="1">
      <c r="A703" s="97" t="s">
        <v>651</v>
      </c>
      <c r="B703" s="124"/>
      <c r="C703" s="124"/>
      <c r="D703" s="184">
        <f t="shared" si="10"/>
      </c>
      <c r="E703" s="97"/>
    </row>
    <row r="704" spans="1:5" s="167" customFormat="1" ht="19.5" customHeight="1">
      <c r="A704" s="97" t="s">
        <v>652</v>
      </c>
      <c r="B704" s="124"/>
      <c r="C704" s="124"/>
      <c r="D704" s="184">
        <f t="shared" si="10"/>
      </c>
      <c r="E704" s="97"/>
    </row>
    <row r="705" spans="1:5" s="167" customFormat="1" ht="19.5" customHeight="1">
      <c r="A705" s="97" t="s">
        <v>653</v>
      </c>
      <c r="B705" s="175">
        <f>SUM(B706:B708)</f>
        <v>3229</v>
      </c>
      <c r="C705" s="175">
        <f>SUM(C706:C708)</f>
        <v>642</v>
      </c>
      <c r="D705" s="184">
        <f t="shared" si="10"/>
        <v>19.9</v>
      </c>
      <c r="E705" s="97"/>
    </row>
    <row r="706" spans="1:5" s="167" customFormat="1" ht="19.5" customHeight="1">
      <c r="A706" s="97" t="s">
        <v>654</v>
      </c>
      <c r="B706" s="124"/>
      <c r="C706" s="124"/>
      <c r="D706" s="184">
        <f t="shared" si="10"/>
      </c>
      <c r="E706" s="97"/>
    </row>
    <row r="707" spans="1:5" s="167" customFormat="1" ht="19.5" customHeight="1">
      <c r="A707" s="97" t="s">
        <v>655</v>
      </c>
      <c r="B707" s="124">
        <v>3187</v>
      </c>
      <c r="C707" s="124">
        <v>620</v>
      </c>
      <c r="D707" s="184">
        <f t="shared" si="10"/>
        <v>19.5</v>
      </c>
      <c r="E707" s="97"/>
    </row>
    <row r="708" spans="1:5" s="167" customFormat="1" ht="19.5" customHeight="1">
      <c r="A708" s="97" t="s">
        <v>656</v>
      </c>
      <c r="B708" s="124">
        <v>42</v>
      </c>
      <c r="C708" s="124">
        <v>22</v>
      </c>
      <c r="D708" s="184">
        <f t="shared" si="10"/>
        <v>52.4</v>
      </c>
      <c r="E708" s="97"/>
    </row>
    <row r="709" spans="1:5" s="167" customFormat="1" ht="19.5" customHeight="1">
      <c r="A709" s="97" t="s">
        <v>657</v>
      </c>
      <c r="B709" s="175">
        <f>SUM(B710:B718)</f>
        <v>1365</v>
      </c>
      <c r="C709" s="175">
        <f>SUM(C710:C718)</f>
        <v>1495</v>
      </c>
      <c r="D709" s="184">
        <f aca="true" t="shared" si="11" ref="D709:D772">IF(B709=0,"",ROUND(C709/B709*100,1))</f>
        <v>109.5</v>
      </c>
      <c r="E709" s="97"/>
    </row>
    <row r="710" spans="1:5" s="167" customFormat="1" ht="19.5" customHeight="1">
      <c r="A710" s="97" t="s">
        <v>138</v>
      </c>
      <c r="B710" s="124">
        <v>1313</v>
      </c>
      <c r="C710" s="124">
        <v>1389</v>
      </c>
      <c r="D710" s="184">
        <f t="shared" si="11"/>
        <v>105.8</v>
      </c>
      <c r="E710" s="97"/>
    </row>
    <row r="711" spans="1:5" s="167" customFormat="1" ht="19.5" customHeight="1">
      <c r="A711" s="97" t="s">
        <v>139</v>
      </c>
      <c r="B711" s="124"/>
      <c r="C711" s="124"/>
      <c r="D711" s="184">
        <f t="shared" si="11"/>
      </c>
      <c r="E711" s="97"/>
    </row>
    <row r="712" spans="1:5" s="167" customFormat="1" ht="19.5" customHeight="1">
      <c r="A712" s="97" t="s">
        <v>140</v>
      </c>
      <c r="B712" s="124"/>
      <c r="C712" s="124"/>
      <c r="D712" s="184">
        <f t="shared" si="11"/>
      </c>
      <c r="E712" s="97"/>
    </row>
    <row r="713" spans="1:5" s="167" customFormat="1" ht="19.5" customHeight="1">
      <c r="A713" s="97" t="s">
        <v>658</v>
      </c>
      <c r="B713" s="124">
        <v>6</v>
      </c>
      <c r="C713" s="124"/>
      <c r="D713" s="184">
        <f t="shared" si="11"/>
        <v>0</v>
      </c>
      <c r="E713" s="97"/>
    </row>
    <row r="714" spans="1:5" s="167" customFormat="1" ht="19.5" customHeight="1">
      <c r="A714" s="97" t="s">
        <v>659</v>
      </c>
      <c r="B714" s="124"/>
      <c r="C714" s="124"/>
      <c r="D714" s="184">
        <f t="shared" si="11"/>
      </c>
      <c r="E714" s="97"/>
    </row>
    <row r="715" spans="1:5" s="167" customFormat="1" ht="19.5" customHeight="1">
      <c r="A715" s="97" t="s">
        <v>660</v>
      </c>
      <c r="B715" s="124"/>
      <c r="C715" s="124"/>
      <c r="D715" s="184">
        <f t="shared" si="11"/>
      </c>
      <c r="E715" s="97"/>
    </row>
    <row r="716" spans="1:5" s="167" customFormat="1" ht="19.5" customHeight="1">
      <c r="A716" s="97" t="s">
        <v>661</v>
      </c>
      <c r="B716" s="124"/>
      <c r="C716" s="124"/>
      <c r="D716" s="184">
        <f t="shared" si="11"/>
      </c>
      <c r="E716" s="97"/>
    </row>
    <row r="717" spans="1:5" s="167" customFormat="1" ht="19.5" customHeight="1">
      <c r="A717" s="97" t="s">
        <v>147</v>
      </c>
      <c r="B717" s="124"/>
      <c r="C717" s="124"/>
      <c r="D717" s="184">
        <f t="shared" si="11"/>
      </c>
      <c r="E717" s="97"/>
    </row>
    <row r="718" spans="1:5" s="167" customFormat="1" ht="19.5" customHeight="1">
      <c r="A718" s="97" t="s">
        <v>662</v>
      </c>
      <c r="B718" s="124">
        <v>46</v>
      </c>
      <c r="C718" s="124">
        <v>106</v>
      </c>
      <c r="D718" s="184">
        <f t="shared" si="11"/>
        <v>230.4</v>
      </c>
      <c r="E718" s="97"/>
    </row>
    <row r="719" spans="1:5" s="169" customFormat="1" ht="19.5" customHeight="1">
      <c r="A719" s="97" t="s">
        <v>663</v>
      </c>
      <c r="B719" s="175">
        <f>SUM(B720:B723)</f>
        <v>5742</v>
      </c>
      <c r="C719" s="175">
        <f>SUM(C720:C723)</f>
        <v>7068</v>
      </c>
      <c r="D719" s="184">
        <f t="shared" si="11"/>
        <v>123.1</v>
      </c>
      <c r="E719" s="180"/>
    </row>
    <row r="720" spans="1:5" s="169" customFormat="1" ht="19.5" customHeight="1">
      <c r="A720" s="97" t="s">
        <v>664</v>
      </c>
      <c r="B720" s="124">
        <v>1270</v>
      </c>
      <c r="C720" s="124">
        <v>2350</v>
      </c>
      <c r="D720" s="184">
        <f t="shared" si="11"/>
        <v>185</v>
      </c>
      <c r="E720" s="180"/>
    </row>
    <row r="721" spans="1:5" s="169" customFormat="1" ht="19.5" customHeight="1">
      <c r="A721" s="97" t="s">
        <v>665</v>
      </c>
      <c r="B721" s="124">
        <v>2056</v>
      </c>
      <c r="C721" s="124">
        <v>2120</v>
      </c>
      <c r="D721" s="184">
        <f t="shared" si="11"/>
        <v>103.1</v>
      </c>
      <c r="E721" s="180"/>
    </row>
    <row r="722" spans="1:5" s="169" customFormat="1" ht="19.5" customHeight="1">
      <c r="A722" s="97" t="s">
        <v>666</v>
      </c>
      <c r="B722" s="124">
        <v>1839</v>
      </c>
      <c r="C722" s="124">
        <v>2598</v>
      </c>
      <c r="D722" s="184">
        <f t="shared" si="11"/>
        <v>141.3</v>
      </c>
      <c r="E722" s="180"/>
    </row>
    <row r="723" spans="1:5" s="169" customFormat="1" ht="19.5" customHeight="1">
      <c r="A723" s="97" t="s">
        <v>667</v>
      </c>
      <c r="B723" s="124">
        <v>577</v>
      </c>
      <c r="C723" s="124"/>
      <c r="D723" s="184">
        <f t="shared" si="11"/>
        <v>0</v>
      </c>
      <c r="E723" s="180"/>
    </row>
    <row r="724" spans="1:5" s="169" customFormat="1" ht="19.5" customHeight="1">
      <c r="A724" s="97" t="s">
        <v>668</v>
      </c>
      <c r="B724" s="175">
        <f>SUM(B725:B729)</f>
        <v>6098</v>
      </c>
      <c r="C724" s="175">
        <f>SUM(C725:C729)</f>
        <v>0</v>
      </c>
      <c r="D724" s="184">
        <f t="shared" si="11"/>
        <v>0</v>
      </c>
      <c r="E724" s="180"/>
    </row>
    <row r="725" spans="1:5" s="169" customFormat="1" ht="19.5" customHeight="1">
      <c r="A725" s="97" t="s">
        <v>669</v>
      </c>
      <c r="B725" s="124"/>
      <c r="C725" s="124"/>
      <c r="D725" s="184">
        <f t="shared" si="11"/>
      </c>
      <c r="E725" s="180"/>
    </row>
    <row r="726" spans="1:5" s="169" customFormat="1" ht="19.5" customHeight="1">
      <c r="A726" s="97" t="s">
        <v>670</v>
      </c>
      <c r="B726" s="124"/>
      <c r="C726" s="124"/>
      <c r="D726" s="184">
        <f t="shared" si="11"/>
      </c>
      <c r="E726" s="180"/>
    </row>
    <row r="727" spans="1:5" s="169" customFormat="1" ht="19.5" customHeight="1">
      <c r="A727" s="97" t="s">
        <v>671</v>
      </c>
      <c r="B727" s="124">
        <v>3545</v>
      </c>
      <c r="C727" s="124"/>
      <c r="D727" s="184">
        <f t="shared" si="11"/>
        <v>0</v>
      </c>
      <c r="E727" s="180"/>
    </row>
    <row r="728" spans="1:5" s="169" customFormat="1" ht="19.5" customHeight="1">
      <c r="A728" s="97" t="s">
        <v>672</v>
      </c>
      <c r="B728" s="124"/>
      <c r="C728" s="124"/>
      <c r="D728" s="184">
        <f t="shared" si="11"/>
      </c>
      <c r="E728" s="180"/>
    </row>
    <row r="729" spans="1:5" s="169" customFormat="1" ht="19.5" customHeight="1">
      <c r="A729" s="97" t="s">
        <v>673</v>
      </c>
      <c r="B729" s="124">
        <v>2553</v>
      </c>
      <c r="C729" s="124"/>
      <c r="D729" s="184">
        <f t="shared" si="11"/>
        <v>0</v>
      </c>
      <c r="E729" s="180"/>
    </row>
    <row r="730" spans="1:5" s="169" customFormat="1" ht="19.5" customHeight="1">
      <c r="A730" s="97" t="s">
        <v>674</v>
      </c>
      <c r="B730" s="175">
        <f>SUM(B731:B733)</f>
        <v>144</v>
      </c>
      <c r="C730" s="175">
        <f>SUM(C731:C733)</f>
        <v>0</v>
      </c>
      <c r="D730" s="184">
        <f t="shared" si="11"/>
        <v>0</v>
      </c>
      <c r="E730" s="180"/>
    </row>
    <row r="731" spans="1:5" s="169" customFormat="1" ht="19.5" customHeight="1">
      <c r="A731" s="97" t="s">
        <v>675</v>
      </c>
      <c r="B731" s="124">
        <v>144</v>
      </c>
      <c r="C731" s="124"/>
      <c r="D731" s="184">
        <f t="shared" si="11"/>
        <v>0</v>
      </c>
      <c r="E731" s="180"/>
    </row>
    <row r="732" spans="1:5" s="169" customFormat="1" ht="19.5" customHeight="1">
      <c r="A732" s="97" t="s">
        <v>676</v>
      </c>
      <c r="B732" s="124"/>
      <c r="C732" s="124"/>
      <c r="D732" s="184">
        <f t="shared" si="11"/>
      </c>
      <c r="E732" s="180"/>
    </row>
    <row r="733" spans="1:5" s="169" customFormat="1" ht="19.5" customHeight="1">
      <c r="A733" s="97" t="s">
        <v>677</v>
      </c>
      <c r="B733" s="124"/>
      <c r="C733" s="124"/>
      <c r="D733" s="184">
        <f t="shared" si="11"/>
      </c>
      <c r="E733" s="180"/>
    </row>
    <row r="734" spans="1:5" s="169" customFormat="1" ht="19.5" customHeight="1">
      <c r="A734" s="97" t="s">
        <v>678</v>
      </c>
      <c r="B734" s="175">
        <f>SUM(B735:B736)</f>
        <v>28</v>
      </c>
      <c r="C734" s="175">
        <f>SUM(C735:C736)</f>
        <v>37</v>
      </c>
      <c r="D734" s="184">
        <f t="shared" si="11"/>
        <v>132.1</v>
      </c>
      <c r="E734" s="180"/>
    </row>
    <row r="735" spans="1:5" s="169" customFormat="1" ht="19.5" customHeight="1">
      <c r="A735" s="97" t="s">
        <v>679</v>
      </c>
      <c r="B735" s="124">
        <v>28</v>
      </c>
      <c r="C735" s="124">
        <v>37</v>
      </c>
      <c r="D735" s="184">
        <f t="shared" si="11"/>
        <v>132.1</v>
      </c>
      <c r="E735" s="180"/>
    </row>
    <row r="736" spans="1:5" s="169" customFormat="1" ht="19.5" customHeight="1">
      <c r="A736" s="97" t="s">
        <v>680</v>
      </c>
      <c r="B736" s="124"/>
      <c r="C736" s="124"/>
      <c r="D736" s="184">
        <f t="shared" si="11"/>
      </c>
      <c r="E736" s="180"/>
    </row>
    <row r="737" spans="1:5" s="167" customFormat="1" ht="19.5" customHeight="1">
      <c r="A737" s="97" t="s">
        <v>681</v>
      </c>
      <c r="B737" s="124">
        <v>288</v>
      </c>
      <c r="C737" s="124">
        <v>0</v>
      </c>
      <c r="D737" s="184">
        <f t="shared" si="11"/>
        <v>0</v>
      </c>
      <c r="E737" s="97"/>
    </row>
    <row r="738" spans="1:5" s="167" customFormat="1" ht="19.5" customHeight="1">
      <c r="A738" s="97" t="s">
        <v>682</v>
      </c>
      <c r="B738" s="175">
        <f>SUM(B739,B748,B752,B760,B766,B773,B779,B782,B785,B786,B787,B793,B794,B795,B810,)</f>
        <v>3797</v>
      </c>
      <c r="C738" s="175">
        <f>SUM(C739,C748,C752,C760,C766,C773,C779,C782,C785,C786,C787,C793,C794,C795,C810,)</f>
        <v>1321</v>
      </c>
      <c r="D738" s="184">
        <f t="shared" si="11"/>
        <v>34.8</v>
      </c>
      <c r="E738" s="97"/>
    </row>
    <row r="739" spans="1:5" s="167" customFormat="1" ht="19.5" customHeight="1">
      <c r="A739" s="97" t="s">
        <v>683</v>
      </c>
      <c r="B739" s="175">
        <f>SUM(B740:B747)</f>
        <v>683</v>
      </c>
      <c r="C739" s="175">
        <f>SUM(C740:C747)</f>
        <v>852</v>
      </c>
      <c r="D739" s="184">
        <f t="shared" si="11"/>
        <v>124.7</v>
      </c>
      <c r="E739" s="97"/>
    </row>
    <row r="740" spans="1:5" s="167" customFormat="1" ht="19.5" customHeight="1">
      <c r="A740" s="97" t="s">
        <v>138</v>
      </c>
      <c r="B740" s="124">
        <v>632</v>
      </c>
      <c r="C740" s="124">
        <v>782</v>
      </c>
      <c r="D740" s="184">
        <f t="shared" si="11"/>
        <v>123.7</v>
      </c>
      <c r="E740" s="97"/>
    </row>
    <row r="741" spans="1:5" s="167" customFormat="1" ht="19.5" customHeight="1">
      <c r="A741" s="97" t="s">
        <v>139</v>
      </c>
      <c r="B741" s="124"/>
      <c r="C741" s="124"/>
      <c r="D741" s="184">
        <f t="shared" si="11"/>
      </c>
      <c r="E741" s="97"/>
    </row>
    <row r="742" spans="1:5" s="167" customFormat="1" ht="19.5" customHeight="1">
      <c r="A742" s="97" t="s">
        <v>140</v>
      </c>
      <c r="B742" s="124"/>
      <c r="C742" s="124"/>
      <c r="D742" s="184">
        <f t="shared" si="11"/>
      </c>
      <c r="E742" s="97"/>
    </row>
    <row r="743" spans="1:5" s="167" customFormat="1" ht="19.5" customHeight="1">
      <c r="A743" s="97" t="s">
        <v>684</v>
      </c>
      <c r="B743" s="124"/>
      <c r="C743" s="124"/>
      <c r="D743" s="184">
        <f t="shared" si="11"/>
      </c>
      <c r="E743" s="97"/>
    </row>
    <row r="744" spans="1:5" s="167" customFormat="1" ht="19.5" customHeight="1">
      <c r="A744" s="97" t="s">
        <v>685</v>
      </c>
      <c r="B744" s="124"/>
      <c r="C744" s="124"/>
      <c r="D744" s="184">
        <f t="shared" si="11"/>
      </c>
      <c r="E744" s="97"/>
    </row>
    <row r="745" spans="1:5" s="167" customFormat="1" ht="19.5" customHeight="1">
      <c r="A745" s="97" t="s">
        <v>686</v>
      </c>
      <c r="B745" s="124"/>
      <c r="C745" s="124"/>
      <c r="D745" s="184">
        <f t="shared" si="11"/>
      </c>
      <c r="E745" s="97"/>
    </row>
    <row r="746" spans="1:5" s="167" customFormat="1" ht="19.5" customHeight="1">
      <c r="A746" s="97" t="s">
        <v>687</v>
      </c>
      <c r="B746" s="124"/>
      <c r="C746" s="124"/>
      <c r="D746" s="184">
        <f t="shared" si="11"/>
      </c>
      <c r="E746" s="97"/>
    </row>
    <row r="747" spans="1:5" s="167" customFormat="1" ht="19.5" customHeight="1">
      <c r="A747" s="97" t="s">
        <v>688</v>
      </c>
      <c r="B747" s="124">
        <v>51</v>
      </c>
      <c r="C747" s="124">
        <v>70</v>
      </c>
      <c r="D747" s="184">
        <f t="shared" si="11"/>
        <v>137.3</v>
      </c>
      <c r="E747" s="97"/>
    </row>
    <row r="748" spans="1:5" s="167" customFormat="1" ht="19.5" customHeight="1">
      <c r="A748" s="97" t="s">
        <v>689</v>
      </c>
      <c r="B748" s="175">
        <f>SUM(B749:B751)</f>
        <v>0</v>
      </c>
      <c r="C748" s="175">
        <f>SUM(C749:C751)</f>
        <v>0</v>
      </c>
      <c r="D748" s="184">
        <f t="shared" si="11"/>
      </c>
      <c r="E748" s="97"/>
    </row>
    <row r="749" spans="1:5" s="167" customFormat="1" ht="19.5" customHeight="1">
      <c r="A749" s="97" t="s">
        <v>690</v>
      </c>
      <c r="B749" s="124"/>
      <c r="C749" s="124"/>
      <c r="D749" s="184">
        <f t="shared" si="11"/>
      </c>
      <c r="E749" s="97"/>
    </row>
    <row r="750" spans="1:5" s="167" customFormat="1" ht="19.5" customHeight="1">
      <c r="A750" s="97" t="s">
        <v>691</v>
      </c>
      <c r="B750" s="124"/>
      <c r="C750" s="124"/>
      <c r="D750" s="184">
        <f t="shared" si="11"/>
      </c>
      <c r="E750" s="97"/>
    </row>
    <row r="751" spans="1:5" s="167" customFormat="1" ht="19.5" customHeight="1">
      <c r="A751" s="97" t="s">
        <v>692</v>
      </c>
      <c r="B751" s="124"/>
      <c r="C751" s="124"/>
      <c r="D751" s="184">
        <f t="shared" si="11"/>
      </c>
      <c r="E751" s="97"/>
    </row>
    <row r="752" spans="1:5" s="167" customFormat="1" ht="19.5" customHeight="1">
      <c r="A752" s="97" t="s">
        <v>693</v>
      </c>
      <c r="B752" s="175">
        <f>SUM(B753:B759)</f>
        <v>3114</v>
      </c>
      <c r="C752" s="175">
        <f>SUM(C753:C759)</f>
        <v>469</v>
      </c>
      <c r="D752" s="184">
        <f t="shared" si="11"/>
        <v>15.1</v>
      </c>
      <c r="E752" s="97"/>
    </row>
    <row r="753" spans="1:5" s="167" customFormat="1" ht="19.5" customHeight="1">
      <c r="A753" s="97" t="s">
        <v>694</v>
      </c>
      <c r="B753" s="124">
        <v>3114</v>
      </c>
      <c r="C753" s="124">
        <v>469</v>
      </c>
      <c r="D753" s="184">
        <f t="shared" si="11"/>
        <v>15.1</v>
      </c>
      <c r="E753" s="97"/>
    </row>
    <row r="754" spans="1:5" s="167" customFormat="1" ht="19.5" customHeight="1">
      <c r="A754" s="97" t="s">
        <v>695</v>
      </c>
      <c r="B754" s="124"/>
      <c r="C754" s="124"/>
      <c r="D754" s="184">
        <f t="shared" si="11"/>
      </c>
      <c r="E754" s="97"/>
    </row>
    <row r="755" spans="1:5" s="167" customFormat="1" ht="19.5" customHeight="1">
      <c r="A755" s="97" t="s">
        <v>696</v>
      </c>
      <c r="B755" s="124"/>
      <c r="C755" s="124"/>
      <c r="D755" s="184">
        <f t="shared" si="11"/>
      </c>
      <c r="E755" s="97"/>
    </row>
    <row r="756" spans="1:5" s="167" customFormat="1" ht="19.5" customHeight="1">
      <c r="A756" s="97" t="s">
        <v>697</v>
      </c>
      <c r="B756" s="124"/>
      <c r="C756" s="124"/>
      <c r="D756" s="184">
        <f t="shared" si="11"/>
      </c>
      <c r="E756" s="97"/>
    </row>
    <row r="757" spans="1:5" s="167" customFormat="1" ht="19.5" customHeight="1">
      <c r="A757" s="97" t="s">
        <v>698</v>
      </c>
      <c r="B757" s="124"/>
      <c r="C757" s="124"/>
      <c r="D757" s="184">
        <f t="shared" si="11"/>
      </c>
      <c r="E757" s="97"/>
    </row>
    <row r="758" spans="1:5" s="167" customFormat="1" ht="19.5" customHeight="1">
      <c r="A758" s="97" t="s">
        <v>699</v>
      </c>
      <c r="B758" s="124"/>
      <c r="C758" s="124"/>
      <c r="D758" s="184">
        <f t="shared" si="11"/>
      </c>
      <c r="E758" s="97"/>
    </row>
    <row r="759" spans="1:5" s="167" customFormat="1" ht="19.5" customHeight="1">
      <c r="A759" s="97" t="s">
        <v>700</v>
      </c>
      <c r="B759" s="124"/>
      <c r="C759" s="124"/>
      <c r="D759" s="184">
        <f t="shared" si="11"/>
      </c>
      <c r="E759" s="97"/>
    </row>
    <row r="760" spans="1:5" s="167" customFormat="1" ht="19.5" customHeight="1">
      <c r="A760" s="97" t="s">
        <v>701</v>
      </c>
      <c r="B760" s="175">
        <f>SUM(B761:B765)</f>
        <v>0</v>
      </c>
      <c r="C760" s="175">
        <f>SUM(C761:C765)</f>
        <v>0</v>
      </c>
      <c r="D760" s="184">
        <f t="shared" si="11"/>
      </c>
      <c r="E760" s="97"/>
    </row>
    <row r="761" spans="1:5" s="167" customFormat="1" ht="19.5" customHeight="1">
      <c r="A761" s="97" t="s">
        <v>702</v>
      </c>
      <c r="B761" s="124"/>
      <c r="C761" s="124"/>
      <c r="D761" s="184">
        <f t="shared" si="11"/>
      </c>
      <c r="E761" s="97"/>
    </row>
    <row r="762" spans="1:5" s="167" customFormat="1" ht="19.5" customHeight="1">
      <c r="A762" s="97" t="s">
        <v>703</v>
      </c>
      <c r="B762" s="124"/>
      <c r="C762" s="124"/>
      <c r="D762" s="184">
        <f t="shared" si="11"/>
      </c>
      <c r="E762" s="97"/>
    </row>
    <row r="763" spans="1:5" s="167" customFormat="1" ht="19.5" customHeight="1">
      <c r="A763" s="97" t="s">
        <v>704</v>
      </c>
      <c r="B763" s="124"/>
      <c r="C763" s="124"/>
      <c r="D763" s="184">
        <f t="shared" si="11"/>
      </c>
      <c r="E763" s="97"/>
    </row>
    <row r="764" spans="1:5" s="167" customFormat="1" ht="19.5" customHeight="1">
      <c r="A764" s="97" t="s">
        <v>705</v>
      </c>
      <c r="B764" s="124"/>
      <c r="C764" s="124"/>
      <c r="D764" s="184">
        <f t="shared" si="11"/>
      </c>
      <c r="E764" s="97"/>
    </row>
    <row r="765" spans="1:5" s="167" customFormat="1" ht="19.5" customHeight="1">
      <c r="A765" s="97" t="s">
        <v>706</v>
      </c>
      <c r="B765" s="124"/>
      <c r="C765" s="124"/>
      <c r="D765" s="184">
        <f t="shared" si="11"/>
      </c>
      <c r="E765" s="97"/>
    </row>
    <row r="766" spans="1:5" s="167" customFormat="1" ht="19.5" customHeight="1">
      <c r="A766" s="97" t="s">
        <v>707</v>
      </c>
      <c r="B766" s="175">
        <f>SUM(B767:B772)</f>
        <v>0</v>
      </c>
      <c r="C766" s="175">
        <f>SUM(C767:C772)</f>
        <v>0</v>
      </c>
      <c r="D766" s="184">
        <f t="shared" si="11"/>
      </c>
      <c r="E766" s="97"/>
    </row>
    <row r="767" spans="1:5" s="167" customFormat="1" ht="19.5" customHeight="1">
      <c r="A767" s="97" t="s">
        <v>708</v>
      </c>
      <c r="B767" s="124"/>
      <c r="C767" s="124"/>
      <c r="D767" s="184">
        <f t="shared" si="11"/>
      </c>
      <c r="E767" s="97"/>
    </row>
    <row r="768" spans="1:5" s="167" customFormat="1" ht="19.5" customHeight="1">
      <c r="A768" s="97" t="s">
        <v>709</v>
      </c>
      <c r="B768" s="124"/>
      <c r="C768" s="124"/>
      <c r="D768" s="184">
        <f t="shared" si="11"/>
      </c>
      <c r="E768" s="97"/>
    </row>
    <row r="769" spans="1:5" s="167" customFormat="1" ht="19.5" customHeight="1">
      <c r="A769" s="97" t="s">
        <v>710</v>
      </c>
      <c r="B769" s="124"/>
      <c r="C769" s="124"/>
      <c r="D769" s="184">
        <f t="shared" si="11"/>
      </c>
      <c r="E769" s="97"/>
    </row>
    <row r="770" spans="1:5" s="167" customFormat="1" ht="19.5" customHeight="1">
      <c r="A770" s="97" t="s">
        <v>711</v>
      </c>
      <c r="B770" s="124"/>
      <c r="C770" s="124"/>
      <c r="D770" s="184">
        <f t="shared" si="11"/>
      </c>
      <c r="E770" s="97"/>
    </row>
    <row r="771" spans="1:5" s="167" customFormat="1" ht="19.5" customHeight="1">
      <c r="A771" s="97" t="s">
        <v>712</v>
      </c>
      <c r="B771" s="124"/>
      <c r="C771" s="124"/>
      <c r="D771" s="184">
        <f t="shared" si="11"/>
      </c>
      <c r="E771" s="97"/>
    </row>
    <row r="772" spans="1:5" s="167" customFormat="1" ht="19.5" customHeight="1">
      <c r="A772" s="97" t="s">
        <v>713</v>
      </c>
      <c r="B772" s="124"/>
      <c r="C772" s="124"/>
      <c r="D772" s="184">
        <f t="shared" si="11"/>
      </c>
      <c r="E772" s="97"/>
    </row>
    <row r="773" spans="1:5" s="167" customFormat="1" ht="19.5" customHeight="1">
      <c r="A773" s="97" t="s">
        <v>714</v>
      </c>
      <c r="B773" s="175">
        <f>SUM(B774:B778)</f>
        <v>0</v>
      </c>
      <c r="C773" s="175">
        <f>SUM(C774:C778)</f>
        <v>0</v>
      </c>
      <c r="D773" s="184">
        <f aca="true" t="shared" si="12" ref="D773:D836">IF(B773=0,"",ROUND(C773/B773*100,1))</f>
      </c>
      <c r="E773" s="97"/>
    </row>
    <row r="774" spans="1:5" s="167" customFormat="1" ht="19.5" customHeight="1">
      <c r="A774" s="97" t="s">
        <v>715</v>
      </c>
      <c r="B774" s="124"/>
      <c r="C774" s="124"/>
      <c r="D774" s="184">
        <f t="shared" si="12"/>
      </c>
      <c r="E774" s="97"/>
    </row>
    <row r="775" spans="1:5" s="167" customFormat="1" ht="19.5" customHeight="1">
      <c r="A775" s="97" t="s">
        <v>716</v>
      </c>
      <c r="B775" s="124"/>
      <c r="C775" s="124"/>
      <c r="D775" s="184">
        <f t="shared" si="12"/>
      </c>
      <c r="E775" s="97"/>
    </row>
    <row r="776" spans="1:5" s="167" customFormat="1" ht="19.5" customHeight="1">
      <c r="A776" s="97" t="s">
        <v>717</v>
      </c>
      <c r="B776" s="124"/>
      <c r="C776" s="124"/>
      <c r="D776" s="184">
        <f t="shared" si="12"/>
      </c>
      <c r="E776" s="97"/>
    </row>
    <row r="777" spans="1:5" s="167" customFormat="1" ht="19.5" customHeight="1">
      <c r="A777" s="97" t="s">
        <v>718</v>
      </c>
      <c r="B777" s="124"/>
      <c r="C777" s="124"/>
      <c r="D777" s="184">
        <f t="shared" si="12"/>
      </c>
      <c r="E777" s="97"/>
    </row>
    <row r="778" spans="1:5" s="167" customFormat="1" ht="19.5" customHeight="1">
      <c r="A778" s="97" t="s">
        <v>719</v>
      </c>
      <c r="B778" s="124"/>
      <c r="C778" s="124"/>
      <c r="D778" s="184">
        <f t="shared" si="12"/>
      </c>
      <c r="E778" s="97"/>
    </row>
    <row r="779" spans="1:5" s="167" customFormat="1" ht="19.5" customHeight="1">
      <c r="A779" s="97" t="s">
        <v>720</v>
      </c>
      <c r="B779" s="175">
        <f>SUM(B780:B781)</f>
        <v>0</v>
      </c>
      <c r="C779" s="175">
        <f>SUM(C780:C781)</f>
        <v>0</v>
      </c>
      <c r="D779" s="184">
        <f t="shared" si="12"/>
      </c>
      <c r="E779" s="97"/>
    </row>
    <row r="780" spans="1:5" s="167" customFormat="1" ht="19.5" customHeight="1">
      <c r="A780" s="97" t="s">
        <v>721</v>
      </c>
      <c r="B780" s="124"/>
      <c r="C780" s="124"/>
      <c r="D780" s="184">
        <f t="shared" si="12"/>
      </c>
      <c r="E780" s="97"/>
    </row>
    <row r="781" spans="1:5" s="167" customFormat="1" ht="19.5" customHeight="1">
      <c r="A781" s="97" t="s">
        <v>722</v>
      </c>
      <c r="B781" s="124"/>
      <c r="C781" s="124"/>
      <c r="D781" s="184">
        <f t="shared" si="12"/>
      </c>
      <c r="E781" s="97"/>
    </row>
    <row r="782" spans="1:5" s="167" customFormat="1" ht="19.5" customHeight="1">
      <c r="A782" s="97" t="s">
        <v>723</v>
      </c>
      <c r="B782" s="175">
        <f>SUM(B783:B784)</f>
        <v>0</v>
      </c>
      <c r="C782" s="175">
        <f>SUM(C783:C784)</f>
        <v>0</v>
      </c>
      <c r="D782" s="184">
        <f t="shared" si="12"/>
      </c>
      <c r="E782" s="97"/>
    </row>
    <row r="783" spans="1:5" s="167" customFormat="1" ht="19.5" customHeight="1">
      <c r="A783" s="97" t="s">
        <v>724</v>
      </c>
      <c r="B783" s="124"/>
      <c r="C783" s="124"/>
      <c r="D783" s="184">
        <f t="shared" si="12"/>
      </c>
      <c r="E783" s="97"/>
    </row>
    <row r="784" spans="1:5" s="167" customFormat="1" ht="19.5" customHeight="1">
      <c r="A784" s="97" t="s">
        <v>725</v>
      </c>
      <c r="B784" s="124"/>
      <c r="C784" s="124"/>
      <c r="D784" s="184">
        <f t="shared" si="12"/>
      </c>
      <c r="E784" s="97"/>
    </row>
    <row r="785" spans="1:5" s="167" customFormat="1" ht="19.5" customHeight="1">
      <c r="A785" s="97" t="s">
        <v>726</v>
      </c>
      <c r="B785" s="124"/>
      <c r="C785" s="124"/>
      <c r="D785" s="184">
        <f t="shared" si="12"/>
      </c>
      <c r="E785" s="97"/>
    </row>
    <row r="786" spans="1:5" s="167" customFormat="1" ht="19.5" customHeight="1">
      <c r="A786" s="97" t="s">
        <v>727</v>
      </c>
      <c r="B786" s="124"/>
      <c r="C786" s="124"/>
      <c r="D786" s="184">
        <f t="shared" si="12"/>
      </c>
      <c r="E786" s="97"/>
    </row>
    <row r="787" spans="1:5" s="167" customFormat="1" ht="19.5" customHeight="1">
      <c r="A787" s="97" t="s">
        <v>728</v>
      </c>
      <c r="B787" s="175">
        <f>SUM(B788:B792)</f>
        <v>0</v>
      </c>
      <c r="C787" s="175">
        <f>SUM(C788:C792)</f>
        <v>0</v>
      </c>
      <c r="D787" s="184">
        <f t="shared" si="12"/>
      </c>
      <c r="E787" s="97"/>
    </row>
    <row r="788" spans="1:5" s="167" customFormat="1" ht="19.5" customHeight="1">
      <c r="A788" s="97" t="s">
        <v>729</v>
      </c>
      <c r="B788" s="124"/>
      <c r="C788" s="124"/>
      <c r="D788" s="184">
        <f t="shared" si="12"/>
      </c>
      <c r="E788" s="97"/>
    </row>
    <row r="789" spans="1:5" s="167" customFormat="1" ht="19.5" customHeight="1">
      <c r="A789" s="97" t="s">
        <v>730</v>
      </c>
      <c r="B789" s="124"/>
      <c r="C789" s="124"/>
      <c r="D789" s="184">
        <f t="shared" si="12"/>
      </c>
      <c r="E789" s="97"/>
    </row>
    <row r="790" spans="1:5" s="167" customFormat="1" ht="19.5" customHeight="1">
      <c r="A790" s="97" t="s">
        <v>731</v>
      </c>
      <c r="B790" s="124"/>
      <c r="C790" s="124"/>
      <c r="D790" s="184">
        <f t="shared" si="12"/>
      </c>
      <c r="E790" s="97"/>
    </row>
    <row r="791" spans="1:5" s="167" customFormat="1" ht="19.5" customHeight="1">
      <c r="A791" s="97" t="s">
        <v>732</v>
      </c>
      <c r="B791" s="124"/>
      <c r="C791" s="124"/>
      <c r="D791" s="184">
        <f t="shared" si="12"/>
      </c>
      <c r="E791" s="97"/>
    </row>
    <row r="792" spans="1:5" s="167" customFormat="1" ht="19.5" customHeight="1">
      <c r="A792" s="97" t="s">
        <v>733</v>
      </c>
      <c r="B792" s="124"/>
      <c r="C792" s="124"/>
      <c r="D792" s="184">
        <f t="shared" si="12"/>
      </c>
      <c r="E792" s="97"/>
    </row>
    <row r="793" spans="1:5" s="167" customFormat="1" ht="19.5" customHeight="1">
      <c r="A793" s="97" t="s">
        <v>734</v>
      </c>
      <c r="B793" s="124"/>
      <c r="C793" s="124"/>
      <c r="D793" s="184">
        <f t="shared" si="12"/>
      </c>
      <c r="E793" s="97"/>
    </row>
    <row r="794" spans="1:5" s="167" customFormat="1" ht="19.5" customHeight="1">
      <c r="A794" s="97" t="s">
        <v>735</v>
      </c>
      <c r="B794" s="124"/>
      <c r="C794" s="124"/>
      <c r="D794" s="184">
        <f t="shared" si="12"/>
      </c>
      <c r="E794" s="97"/>
    </row>
    <row r="795" spans="1:5" s="167" customFormat="1" ht="19.5" customHeight="1">
      <c r="A795" s="97" t="s">
        <v>736</v>
      </c>
      <c r="B795" s="175">
        <f>SUM(B796:B809)</f>
        <v>0</v>
      </c>
      <c r="C795" s="175">
        <f>SUM(C796:C809)</f>
        <v>0</v>
      </c>
      <c r="D795" s="184">
        <f t="shared" si="12"/>
      </c>
      <c r="E795" s="97"/>
    </row>
    <row r="796" spans="1:5" s="167" customFormat="1" ht="19.5" customHeight="1">
      <c r="A796" s="97" t="s">
        <v>138</v>
      </c>
      <c r="B796" s="124"/>
      <c r="C796" s="124"/>
      <c r="D796" s="184">
        <f t="shared" si="12"/>
      </c>
      <c r="E796" s="97"/>
    </row>
    <row r="797" spans="1:5" s="167" customFormat="1" ht="19.5" customHeight="1">
      <c r="A797" s="97" t="s">
        <v>139</v>
      </c>
      <c r="B797" s="124"/>
      <c r="C797" s="124"/>
      <c r="D797" s="184">
        <f t="shared" si="12"/>
      </c>
      <c r="E797" s="97"/>
    </row>
    <row r="798" spans="1:5" s="167" customFormat="1" ht="19.5" customHeight="1">
      <c r="A798" s="97" t="s">
        <v>140</v>
      </c>
      <c r="B798" s="124"/>
      <c r="C798" s="124"/>
      <c r="D798" s="184">
        <f t="shared" si="12"/>
      </c>
      <c r="E798" s="97"/>
    </row>
    <row r="799" spans="1:5" s="167" customFormat="1" ht="19.5" customHeight="1">
      <c r="A799" s="97" t="s">
        <v>737</v>
      </c>
      <c r="B799" s="124"/>
      <c r="C799" s="124"/>
      <c r="D799" s="184">
        <f t="shared" si="12"/>
      </c>
      <c r="E799" s="97"/>
    </row>
    <row r="800" spans="1:5" s="167" customFormat="1" ht="19.5" customHeight="1">
      <c r="A800" s="97" t="s">
        <v>738</v>
      </c>
      <c r="B800" s="124"/>
      <c r="C800" s="124"/>
      <c r="D800" s="184">
        <f t="shared" si="12"/>
      </c>
      <c r="E800" s="97"/>
    </row>
    <row r="801" spans="1:5" s="167" customFormat="1" ht="19.5" customHeight="1">
      <c r="A801" s="97" t="s">
        <v>739</v>
      </c>
      <c r="B801" s="124"/>
      <c r="C801" s="124"/>
      <c r="D801" s="184">
        <f t="shared" si="12"/>
      </c>
      <c r="E801" s="97"/>
    </row>
    <row r="802" spans="1:5" s="167" customFormat="1" ht="19.5" customHeight="1">
      <c r="A802" s="97" t="s">
        <v>740</v>
      </c>
      <c r="B802" s="124"/>
      <c r="C802" s="124"/>
      <c r="D802" s="184">
        <f t="shared" si="12"/>
      </c>
      <c r="E802" s="97"/>
    </row>
    <row r="803" spans="1:5" s="167" customFormat="1" ht="19.5" customHeight="1">
      <c r="A803" s="97" t="s">
        <v>741</v>
      </c>
      <c r="B803" s="124"/>
      <c r="C803" s="124"/>
      <c r="D803" s="184">
        <f t="shared" si="12"/>
      </c>
      <c r="E803" s="97"/>
    </row>
    <row r="804" spans="1:5" s="167" customFormat="1" ht="19.5" customHeight="1">
      <c r="A804" s="97" t="s">
        <v>742</v>
      </c>
      <c r="B804" s="124"/>
      <c r="C804" s="124"/>
      <c r="D804" s="184">
        <f t="shared" si="12"/>
      </c>
      <c r="E804" s="97"/>
    </row>
    <row r="805" spans="1:5" s="167" customFormat="1" ht="19.5" customHeight="1">
      <c r="A805" s="97" t="s">
        <v>743</v>
      </c>
      <c r="B805" s="124"/>
      <c r="C805" s="124"/>
      <c r="D805" s="184">
        <f t="shared" si="12"/>
      </c>
      <c r="E805" s="97"/>
    </row>
    <row r="806" spans="1:5" s="167" customFormat="1" ht="19.5" customHeight="1">
      <c r="A806" s="97" t="s">
        <v>181</v>
      </c>
      <c r="B806" s="124"/>
      <c r="C806" s="124"/>
      <c r="D806" s="184">
        <f t="shared" si="12"/>
      </c>
      <c r="E806" s="97"/>
    </row>
    <row r="807" spans="1:5" s="167" customFormat="1" ht="19.5" customHeight="1">
      <c r="A807" s="97" t="s">
        <v>744</v>
      </c>
      <c r="B807" s="124"/>
      <c r="C807" s="124"/>
      <c r="D807" s="184">
        <f t="shared" si="12"/>
      </c>
      <c r="E807" s="97"/>
    </row>
    <row r="808" spans="1:5" s="167" customFormat="1" ht="19.5" customHeight="1">
      <c r="A808" s="97" t="s">
        <v>147</v>
      </c>
      <c r="B808" s="124"/>
      <c r="C808" s="124"/>
      <c r="D808" s="184">
        <f t="shared" si="12"/>
      </c>
      <c r="E808" s="97"/>
    </row>
    <row r="809" spans="1:5" s="167" customFormat="1" ht="19.5" customHeight="1">
      <c r="A809" s="97" t="s">
        <v>745</v>
      </c>
      <c r="B809" s="124"/>
      <c r="C809" s="124"/>
      <c r="D809" s="184">
        <f t="shared" si="12"/>
      </c>
      <c r="E809" s="97"/>
    </row>
    <row r="810" spans="1:5" s="167" customFormat="1" ht="19.5" customHeight="1">
      <c r="A810" s="97" t="s">
        <v>746</v>
      </c>
      <c r="B810" s="124"/>
      <c r="C810" s="124"/>
      <c r="D810" s="184">
        <f t="shared" si="12"/>
      </c>
      <c r="E810" s="97"/>
    </row>
    <row r="811" spans="1:5" s="167" customFormat="1" ht="19.5" customHeight="1">
      <c r="A811" s="97" t="s">
        <v>747</v>
      </c>
      <c r="B811" s="175">
        <f>SUM(B812,B824,B825,B828,B829,B830,)</f>
        <v>58850</v>
      </c>
      <c r="C811" s="175">
        <f>SUM(C812,C824,C825,C828,C829,C830,)</f>
        <v>40470</v>
      </c>
      <c r="D811" s="184">
        <f t="shared" si="12"/>
        <v>68.8</v>
      </c>
      <c r="E811" s="97"/>
    </row>
    <row r="812" spans="1:5" s="167" customFormat="1" ht="19.5" customHeight="1">
      <c r="A812" s="97" t="s">
        <v>748</v>
      </c>
      <c r="B812" s="175">
        <f>SUM(B813:B823)</f>
        <v>21825</v>
      </c>
      <c r="C812" s="175">
        <f>SUM(C813:C823)</f>
        <v>20494</v>
      </c>
      <c r="D812" s="184">
        <f t="shared" si="12"/>
        <v>93.9</v>
      </c>
      <c r="E812" s="97"/>
    </row>
    <row r="813" spans="1:5" s="167" customFormat="1" ht="19.5" customHeight="1">
      <c r="A813" s="97" t="s">
        <v>749</v>
      </c>
      <c r="B813" s="124">
        <v>9488</v>
      </c>
      <c r="C813" s="124">
        <v>13935</v>
      </c>
      <c r="D813" s="184">
        <f t="shared" si="12"/>
        <v>146.9</v>
      </c>
      <c r="E813" s="97"/>
    </row>
    <row r="814" spans="1:5" s="167" customFormat="1" ht="19.5" customHeight="1">
      <c r="A814" s="97" t="s">
        <v>750</v>
      </c>
      <c r="B814" s="124"/>
      <c r="C814" s="124"/>
      <c r="D814" s="184">
        <f t="shared" si="12"/>
      </c>
      <c r="E814" s="97"/>
    </row>
    <row r="815" spans="1:5" s="167" customFormat="1" ht="19.5" customHeight="1">
      <c r="A815" s="97" t="s">
        <v>751</v>
      </c>
      <c r="B815" s="124"/>
      <c r="C815" s="124"/>
      <c r="D815" s="184">
        <f t="shared" si="12"/>
      </c>
      <c r="E815" s="97"/>
    </row>
    <row r="816" spans="1:5" s="167" customFormat="1" ht="19.5" customHeight="1">
      <c r="A816" s="97" t="s">
        <v>752</v>
      </c>
      <c r="B816" s="124">
        <v>6068</v>
      </c>
      <c r="C816" s="124">
        <v>4927</v>
      </c>
      <c r="D816" s="184">
        <f t="shared" si="12"/>
        <v>81.2</v>
      </c>
      <c r="E816" s="97"/>
    </row>
    <row r="817" spans="1:5" s="167" customFormat="1" ht="19.5" customHeight="1">
      <c r="A817" s="97" t="s">
        <v>753</v>
      </c>
      <c r="B817" s="124"/>
      <c r="C817" s="124"/>
      <c r="D817" s="184">
        <f t="shared" si="12"/>
      </c>
      <c r="E817" s="97"/>
    </row>
    <row r="818" spans="1:5" s="167" customFormat="1" ht="19.5" customHeight="1">
      <c r="A818" s="97" t="s">
        <v>754</v>
      </c>
      <c r="B818" s="124"/>
      <c r="C818" s="124"/>
      <c r="D818" s="184">
        <f t="shared" si="12"/>
      </c>
      <c r="E818" s="97"/>
    </row>
    <row r="819" spans="1:5" s="167" customFormat="1" ht="19.5" customHeight="1">
      <c r="A819" s="97" t="s">
        <v>755</v>
      </c>
      <c r="B819" s="124"/>
      <c r="C819" s="124"/>
      <c r="D819" s="184">
        <f t="shared" si="12"/>
      </c>
      <c r="E819" s="97"/>
    </row>
    <row r="820" spans="1:5" s="167" customFormat="1" ht="19.5" customHeight="1">
      <c r="A820" s="97" t="s">
        <v>756</v>
      </c>
      <c r="B820" s="124"/>
      <c r="C820" s="124"/>
      <c r="D820" s="184">
        <f t="shared" si="12"/>
      </c>
      <c r="E820" s="97"/>
    </row>
    <row r="821" spans="1:5" s="167" customFormat="1" ht="19.5" customHeight="1">
      <c r="A821" s="97" t="s">
        <v>757</v>
      </c>
      <c r="B821" s="124"/>
      <c r="C821" s="124"/>
      <c r="D821" s="184">
        <f t="shared" si="12"/>
      </c>
      <c r="E821" s="97"/>
    </row>
    <row r="822" spans="1:5" s="167" customFormat="1" ht="19.5" customHeight="1">
      <c r="A822" s="97" t="s">
        <v>758</v>
      </c>
      <c r="B822" s="124"/>
      <c r="C822" s="124"/>
      <c r="D822" s="184">
        <f t="shared" si="12"/>
      </c>
      <c r="E822" s="97"/>
    </row>
    <row r="823" spans="1:5" s="167" customFormat="1" ht="19.5" customHeight="1">
      <c r="A823" s="97" t="s">
        <v>759</v>
      </c>
      <c r="B823" s="124">
        <v>6269</v>
      </c>
      <c r="C823" s="124">
        <v>1632</v>
      </c>
      <c r="D823" s="184">
        <f t="shared" si="12"/>
        <v>26</v>
      </c>
      <c r="E823" s="97"/>
    </row>
    <row r="824" spans="1:5" s="167" customFormat="1" ht="19.5" customHeight="1">
      <c r="A824" s="97" t="s">
        <v>760</v>
      </c>
      <c r="B824" s="124">
        <v>304</v>
      </c>
      <c r="C824" s="124">
        <v>240</v>
      </c>
      <c r="D824" s="184">
        <f t="shared" si="12"/>
        <v>78.9</v>
      </c>
      <c r="E824" s="97"/>
    </row>
    <row r="825" spans="1:5" s="167" customFormat="1" ht="18.75" customHeight="1">
      <c r="A825" s="97" t="s">
        <v>761</v>
      </c>
      <c r="B825" s="175">
        <f>SUM(B826:B827)</f>
        <v>2571</v>
      </c>
      <c r="C825" s="175">
        <f>SUM(C826:C827)</f>
        <v>1335</v>
      </c>
      <c r="D825" s="184">
        <f t="shared" si="12"/>
        <v>51.9</v>
      </c>
      <c r="E825" s="97"/>
    </row>
    <row r="826" spans="1:5" s="167" customFormat="1" ht="19.5" customHeight="1">
      <c r="A826" s="97" t="s">
        <v>762</v>
      </c>
      <c r="B826" s="124"/>
      <c r="C826" s="124"/>
      <c r="D826" s="184">
        <f t="shared" si="12"/>
      </c>
      <c r="E826" s="97"/>
    </row>
    <row r="827" spans="1:5" s="167" customFormat="1" ht="19.5" customHeight="1">
      <c r="A827" s="97" t="s">
        <v>763</v>
      </c>
      <c r="B827" s="124">
        <v>2571</v>
      </c>
      <c r="C827" s="124">
        <v>1335</v>
      </c>
      <c r="D827" s="184">
        <f t="shared" si="12"/>
        <v>51.9</v>
      </c>
      <c r="E827" s="97"/>
    </row>
    <row r="828" spans="1:5" s="167" customFormat="1" ht="19.5" customHeight="1">
      <c r="A828" s="97" t="s">
        <v>764</v>
      </c>
      <c r="B828" s="124">
        <v>34136</v>
      </c>
      <c r="C828" s="124">
        <v>16215</v>
      </c>
      <c r="D828" s="184">
        <f t="shared" si="12"/>
        <v>47.5</v>
      </c>
      <c r="E828" s="97"/>
    </row>
    <row r="829" spans="1:5" s="167" customFormat="1" ht="19.5" customHeight="1">
      <c r="A829" s="97" t="s">
        <v>765</v>
      </c>
      <c r="B829" s="124"/>
      <c r="C829" s="124"/>
      <c r="D829" s="184">
        <f t="shared" si="12"/>
      </c>
      <c r="E829" s="97"/>
    </row>
    <row r="830" spans="1:5" s="167" customFormat="1" ht="19.5" customHeight="1">
      <c r="A830" s="97" t="s">
        <v>766</v>
      </c>
      <c r="B830" s="124">
        <v>14</v>
      </c>
      <c r="C830" s="124">
        <v>2186</v>
      </c>
      <c r="D830" s="184">
        <f t="shared" si="12"/>
        <v>15614.3</v>
      </c>
      <c r="E830" s="97"/>
    </row>
    <row r="831" spans="1:5" s="167" customFormat="1" ht="19.5" customHeight="1">
      <c r="A831" s="97" t="s">
        <v>767</v>
      </c>
      <c r="B831" s="175">
        <f>SUM(B832,B857,B885,B912,B923,B934,B940,B947,B954,B958,)</f>
        <v>4476</v>
      </c>
      <c r="C831" s="175">
        <f>SUM(C832,C857,C885,C912,C923,C934,C940,C947,C954,C958,)</f>
        <v>3458</v>
      </c>
      <c r="D831" s="184">
        <f t="shared" si="12"/>
        <v>77.3</v>
      </c>
      <c r="E831" s="97"/>
    </row>
    <row r="832" spans="1:5" s="167" customFormat="1" ht="19.5" customHeight="1">
      <c r="A832" s="97" t="s">
        <v>768</v>
      </c>
      <c r="B832" s="175">
        <f>SUM(B833:B856)</f>
        <v>2390</v>
      </c>
      <c r="C832" s="175">
        <f>SUM(C833:C856)</f>
        <v>1953</v>
      </c>
      <c r="D832" s="184">
        <f t="shared" si="12"/>
        <v>81.7</v>
      </c>
      <c r="E832" s="97"/>
    </row>
    <row r="833" spans="1:5" s="167" customFormat="1" ht="19.5" customHeight="1">
      <c r="A833" s="97" t="s">
        <v>749</v>
      </c>
      <c r="B833" s="124">
        <v>1689</v>
      </c>
      <c r="C833" s="124">
        <v>1270</v>
      </c>
      <c r="D833" s="184">
        <f t="shared" si="12"/>
        <v>75.2</v>
      </c>
      <c r="E833" s="97"/>
    </row>
    <row r="834" spans="1:5" s="167" customFormat="1" ht="19.5" customHeight="1">
      <c r="A834" s="97" t="s">
        <v>750</v>
      </c>
      <c r="B834" s="124"/>
      <c r="C834" s="124"/>
      <c r="D834" s="184">
        <f t="shared" si="12"/>
      </c>
      <c r="E834" s="97"/>
    </row>
    <row r="835" spans="1:5" s="167" customFormat="1" ht="19.5" customHeight="1">
      <c r="A835" s="97" t="s">
        <v>751</v>
      </c>
      <c r="B835" s="124"/>
      <c r="C835" s="124"/>
      <c r="D835" s="184">
        <f t="shared" si="12"/>
      </c>
      <c r="E835" s="97"/>
    </row>
    <row r="836" spans="1:5" s="167" customFormat="1" ht="19.5" customHeight="1">
      <c r="A836" s="97" t="s">
        <v>769</v>
      </c>
      <c r="B836" s="124"/>
      <c r="C836" s="124"/>
      <c r="D836" s="184">
        <f t="shared" si="12"/>
      </c>
      <c r="E836" s="97"/>
    </row>
    <row r="837" spans="1:5" s="167" customFormat="1" ht="19.5" customHeight="1">
      <c r="A837" s="97" t="s">
        <v>770</v>
      </c>
      <c r="B837" s="124"/>
      <c r="C837" s="124"/>
      <c r="D837" s="184">
        <f aca="true" t="shared" si="13" ref="D837:D900">IF(B837=0,"",ROUND(C837/B837*100,1))</f>
      </c>
      <c r="E837" s="97"/>
    </row>
    <row r="838" spans="1:5" s="167" customFormat="1" ht="19.5" customHeight="1">
      <c r="A838" s="97" t="s">
        <v>771</v>
      </c>
      <c r="B838" s="124">
        <v>3</v>
      </c>
      <c r="C838" s="124"/>
      <c r="D838" s="184">
        <f t="shared" si="13"/>
        <v>0</v>
      </c>
      <c r="E838" s="97"/>
    </row>
    <row r="839" spans="1:5" s="167" customFormat="1" ht="19.5" customHeight="1">
      <c r="A839" s="97" t="s">
        <v>772</v>
      </c>
      <c r="B839" s="124">
        <v>21</v>
      </c>
      <c r="C839" s="124"/>
      <c r="D839" s="184">
        <f t="shared" si="13"/>
        <v>0</v>
      </c>
      <c r="E839" s="97"/>
    </row>
    <row r="840" spans="1:5" s="167" customFormat="1" ht="19.5" customHeight="1">
      <c r="A840" s="97" t="s">
        <v>773</v>
      </c>
      <c r="B840" s="124"/>
      <c r="C840" s="124">
        <v>10</v>
      </c>
      <c r="D840" s="184">
        <f t="shared" si="13"/>
      </c>
      <c r="E840" s="97"/>
    </row>
    <row r="841" spans="1:5" s="167" customFormat="1" ht="19.5" customHeight="1">
      <c r="A841" s="97" t="s">
        <v>774</v>
      </c>
      <c r="B841" s="124"/>
      <c r="C841" s="124"/>
      <c r="D841" s="184">
        <f t="shared" si="13"/>
      </c>
      <c r="E841" s="97"/>
    </row>
    <row r="842" spans="1:5" s="167" customFormat="1" ht="19.5" customHeight="1">
      <c r="A842" s="97" t="s">
        <v>775</v>
      </c>
      <c r="B842" s="124"/>
      <c r="C842" s="124"/>
      <c r="D842" s="184">
        <f t="shared" si="13"/>
      </c>
      <c r="E842" s="97"/>
    </row>
    <row r="843" spans="1:5" s="167" customFormat="1" ht="19.5" customHeight="1">
      <c r="A843" s="97" t="s">
        <v>776</v>
      </c>
      <c r="B843" s="124"/>
      <c r="C843" s="124"/>
      <c r="D843" s="184">
        <f t="shared" si="13"/>
      </c>
      <c r="E843" s="97"/>
    </row>
    <row r="844" spans="1:5" s="167" customFormat="1" ht="19.5" customHeight="1">
      <c r="A844" s="97" t="s">
        <v>777</v>
      </c>
      <c r="B844" s="124"/>
      <c r="C844" s="124"/>
      <c r="D844" s="184">
        <f t="shared" si="13"/>
      </c>
      <c r="E844" s="97"/>
    </row>
    <row r="845" spans="1:5" s="167" customFormat="1" ht="19.5" customHeight="1">
      <c r="A845" s="97" t="s">
        <v>778</v>
      </c>
      <c r="B845" s="124"/>
      <c r="C845" s="124"/>
      <c r="D845" s="184">
        <f t="shared" si="13"/>
      </c>
      <c r="E845" s="97"/>
    </row>
    <row r="846" spans="1:5" s="167" customFormat="1" ht="19.5" customHeight="1">
      <c r="A846" s="97" t="s">
        <v>779</v>
      </c>
      <c r="B846" s="124"/>
      <c r="C846" s="124"/>
      <c r="D846" s="184">
        <f t="shared" si="13"/>
      </c>
      <c r="E846" s="97"/>
    </row>
    <row r="847" spans="1:5" s="167" customFormat="1" ht="19.5" customHeight="1">
      <c r="A847" s="97" t="s">
        <v>780</v>
      </c>
      <c r="B847" s="124"/>
      <c r="C847" s="124"/>
      <c r="D847" s="184">
        <f t="shared" si="13"/>
      </c>
      <c r="E847" s="97"/>
    </row>
    <row r="848" spans="1:5" s="167" customFormat="1" ht="19.5" customHeight="1">
      <c r="A848" s="97" t="s">
        <v>781</v>
      </c>
      <c r="B848" s="124">
        <v>144</v>
      </c>
      <c r="C848" s="124">
        <v>60</v>
      </c>
      <c r="D848" s="184">
        <f t="shared" si="13"/>
        <v>41.7</v>
      </c>
      <c r="E848" s="97"/>
    </row>
    <row r="849" spans="1:5" s="167" customFormat="1" ht="19.5" customHeight="1">
      <c r="A849" s="97" t="s">
        <v>782</v>
      </c>
      <c r="B849" s="124">
        <v>362</v>
      </c>
      <c r="C849" s="124"/>
      <c r="D849" s="184">
        <f t="shared" si="13"/>
        <v>0</v>
      </c>
      <c r="E849" s="97"/>
    </row>
    <row r="850" spans="1:5" s="167" customFormat="1" ht="19.5" customHeight="1">
      <c r="A850" s="97" t="s">
        <v>783</v>
      </c>
      <c r="B850" s="124"/>
      <c r="C850" s="124"/>
      <c r="D850" s="184">
        <f t="shared" si="13"/>
      </c>
      <c r="E850" s="97"/>
    </row>
    <row r="851" spans="1:5" s="167" customFormat="1" ht="19.5" customHeight="1">
      <c r="A851" s="97" t="s">
        <v>784</v>
      </c>
      <c r="B851" s="124"/>
      <c r="C851" s="124"/>
      <c r="D851" s="184">
        <f t="shared" si="13"/>
      </c>
      <c r="E851" s="97"/>
    </row>
    <row r="852" spans="1:5" s="167" customFormat="1" ht="19.5" customHeight="1">
      <c r="A852" s="97" t="s">
        <v>785</v>
      </c>
      <c r="B852" s="124"/>
      <c r="C852" s="124"/>
      <c r="D852" s="184">
        <f t="shared" si="13"/>
      </c>
      <c r="E852" s="97"/>
    </row>
    <row r="853" spans="1:5" s="167" customFormat="1" ht="19.5" customHeight="1">
      <c r="A853" s="97" t="s">
        <v>786</v>
      </c>
      <c r="B853" s="124"/>
      <c r="C853" s="124"/>
      <c r="D853" s="184">
        <f t="shared" si="13"/>
      </c>
      <c r="E853" s="97"/>
    </row>
    <row r="854" spans="1:5" s="167" customFormat="1" ht="19.5" customHeight="1">
      <c r="A854" s="97" t="s">
        <v>787</v>
      </c>
      <c r="B854" s="124"/>
      <c r="C854" s="124"/>
      <c r="D854" s="184">
        <f t="shared" si="13"/>
      </c>
      <c r="E854" s="97"/>
    </row>
    <row r="855" spans="1:5" s="167" customFormat="1" ht="19.5" customHeight="1">
      <c r="A855" s="97" t="s">
        <v>788</v>
      </c>
      <c r="B855" s="124"/>
      <c r="C855" s="124"/>
      <c r="D855" s="184">
        <f t="shared" si="13"/>
      </c>
      <c r="E855" s="97"/>
    </row>
    <row r="856" spans="1:5" s="167" customFormat="1" ht="19.5" customHeight="1">
      <c r="A856" s="97" t="s">
        <v>789</v>
      </c>
      <c r="B856" s="124">
        <v>171</v>
      </c>
      <c r="C856" s="124">
        <v>613</v>
      </c>
      <c r="D856" s="184">
        <f t="shared" si="13"/>
        <v>358.5</v>
      </c>
      <c r="E856" s="97"/>
    </row>
    <row r="857" spans="1:5" s="167" customFormat="1" ht="19.5" customHeight="1">
      <c r="A857" s="97" t="s">
        <v>790</v>
      </c>
      <c r="B857" s="175">
        <f>SUM(B858:B884)</f>
        <v>792</v>
      </c>
      <c r="C857" s="175">
        <f>SUM(C858:C884)</f>
        <v>7</v>
      </c>
      <c r="D857" s="184">
        <f t="shared" si="13"/>
        <v>0.9</v>
      </c>
      <c r="E857" s="97"/>
    </row>
    <row r="858" spans="1:5" s="167" customFormat="1" ht="19.5" customHeight="1">
      <c r="A858" s="97" t="s">
        <v>749</v>
      </c>
      <c r="B858" s="124"/>
      <c r="C858" s="124"/>
      <c r="D858" s="184">
        <f t="shared" si="13"/>
      </c>
      <c r="E858" s="97"/>
    </row>
    <row r="859" spans="1:5" s="167" customFormat="1" ht="19.5" customHeight="1">
      <c r="A859" s="97" t="s">
        <v>750</v>
      </c>
      <c r="B859" s="124"/>
      <c r="C859" s="124"/>
      <c r="D859" s="184">
        <f t="shared" si="13"/>
      </c>
      <c r="E859" s="97"/>
    </row>
    <row r="860" spans="1:5" s="167" customFormat="1" ht="19.5" customHeight="1">
      <c r="A860" s="97" t="s">
        <v>751</v>
      </c>
      <c r="B860" s="124"/>
      <c r="C860" s="124"/>
      <c r="D860" s="184">
        <f t="shared" si="13"/>
      </c>
      <c r="E860" s="97"/>
    </row>
    <row r="861" spans="1:5" s="167" customFormat="1" ht="19.5" customHeight="1">
      <c r="A861" s="97" t="s">
        <v>791</v>
      </c>
      <c r="B861" s="124"/>
      <c r="C861" s="124"/>
      <c r="D861" s="184">
        <f t="shared" si="13"/>
      </c>
      <c r="E861" s="97"/>
    </row>
    <row r="862" spans="1:5" s="167" customFormat="1" ht="19.5" customHeight="1">
      <c r="A862" s="97" t="s">
        <v>792</v>
      </c>
      <c r="B862" s="124">
        <v>610</v>
      </c>
      <c r="C862" s="124"/>
      <c r="D862" s="184">
        <f t="shared" si="13"/>
        <v>0</v>
      </c>
      <c r="E862" s="97"/>
    </row>
    <row r="863" spans="1:5" s="167" customFormat="1" ht="19.5" customHeight="1">
      <c r="A863" s="97" t="s">
        <v>793</v>
      </c>
      <c r="B863" s="124"/>
      <c r="C863" s="124"/>
      <c r="D863" s="184">
        <f t="shared" si="13"/>
      </c>
      <c r="E863" s="97"/>
    </row>
    <row r="864" spans="1:5" s="167" customFormat="1" ht="19.5" customHeight="1">
      <c r="A864" s="97" t="s">
        <v>794</v>
      </c>
      <c r="B864" s="124"/>
      <c r="C864" s="124"/>
      <c r="D864" s="184">
        <f t="shared" si="13"/>
      </c>
      <c r="E864" s="97"/>
    </row>
    <row r="865" spans="1:5" s="167" customFormat="1" ht="19.5" customHeight="1">
      <c r="A865" s="97" t="s">
        <v>795</v>
      </c>
      <c r="B865" s="124"/>
      <c r="C865" s="124"/>
      <c r="D865" s="184">
        <f t="shared" si="13"/>
      </c>
      <c r="E865" s="97"/>
    </row>
    <row r="866" spans="1:5" s="167" customFormat="1" ht="19.5" customHeight="1">
      <c r="A866" s="97" t="s">
        <v>796</v>
      </c>
      <c r="B866" s="124"/>
      <c r="C866" s="124"/>
      <c r="D866" s="184">
        <f t="shared" si="13"/>
      </c>
      <c r="E866" s="97"/>
    </row>
    <row r="867" spans="1:5" s="167" customFormat="1" ht="19.5" customHeight="1">
      <c r="A867" s="97" t="s">
        <v>797</v>
      </c>
      <c r="B867" s="124"/>
      <c r="C867" s="124"/>
      <c r="D867" s="184">
        <f t="shared" si="13"/>
      </c>
      <c r="E867" s="97"/>
    </row>
    <row r="868" spans="1:5" s="167" customFormat="1" ht="19.5" customHeight="1">
      <c r="A868" s="97" t="s">
        <v>798</v>
      </c>
      <c r="B868" s="124"/>
      <c r="C868" s="124"/>
      <c r="D868" s="184">
        <f t="shared" si="13"/>
      </c>
      <c r="E868" s="97"/>
    </row>
    <row r="869" spans="1:5" s="167" customFormat="1" ht="19.5" customHeight="1">
      <c r="A869" s="97" t="s">
        <v>799</v>
      </c>
      <c r="B869" s="124"/>
      <c r="C869" s="124"/>
      <c r="D869" s="184">
        <f t="shared" si="13"/>
      </c>
      <c r="E869" s="97"/>
    </row>
    <row r="870" spans="1:5" s="167" customFormat="1" ht="19.5" customHeight="1">
      <c r="A870" s="97" t="s">
        <v>800</v>
      </c>
      <c r="B870" s="124"/>
      <c r="C870" s="124"/>
      <c r="D870" s="184">
        <f t="shared" si="13"/>
      </c>
      <c r="E870" s="97"/>
    </row>
    <row r="871" spans="1:5" s="167" customFormat="1" ht="19.5" customHeight="1">
      <c r="A871" s="97" t="s">
        <v>801</v>
      </c>
      <c r="B871" s="124"/>
      <c r="C871" s="124"/>
      <c r="D871" s="184">
        <f t="shared" si="13"/>
      </c>
      <c r="E871" s="97"/>
    </row>
    <row r="872" spans="1:5" s="167" customFormat="1" ht="19.5" customHeight="1">
      <c r="A872" s="97" t="s">
        <v>802</v>
      </c>
      <c r="B872" s="124"/>
      <c r="C872" s="124"/>
      <c r="D872" s="184">
        <f t="shared" si="13"/>
      </c>
      <c r="E872" s="97"/>
    </row>
    <row r="873" spans="1:5" s="167" customFormat="1" ht="19.5" customHeight="1">
      <c r="A873" s="97" t="s">
        <v>803</v>
      </c>
      <c r="B873" s="124"/>
      <c r="C873" s="124"/>
      <c r="D873" s="184">
        <f t="shared" si="13"/>
      </c>
      <c r="E873" s="97"/>
    </row>
    <row r="874" spans="1:5" s="167" customFormat="1" ht="19.5" customHeight="1">
      <c r="A874" s="97" t="s">
        <v>804</v>
      </c>
      <c r="B874" s="124">
        <v>158</v>
      </c>
      <c r="C874" s="124"/>
      <c r="D874" s="184">
        <f t="shared" si="13"/>
        <v>0</v>
      </c>
      <c r="E874" s="97"/>
    </row>
    <row r="875" spans="1:5" s="167" customFormat="1" ht="19.5" customHeight="1">
      <c r="A875" s="97" t="s">
        <v>805</v>
      </c>
      <c r="B875" s="124"/>
      <c r="C875" s="124"/>
      <c r="D875" s="184">
        <f t="shared" si="13"/>
      </c>
      <c r="E875" s="97"/>
    </row>
    <row r="876" spans="1:5" s="167" customFormat="1" ht="19.5" customHeight="1">
      <c r="A876" s="97" t="s">
        <v>806</v>
      </c>
      <c r="B876" s="124"/>
      <c r="C876" s="124"/>
      <c r="D876" s="184">
        <f t="shared" si="13"/>
      </c>
      <c r="E876" s="97"/>
    </row>
    <row r="877" spans="1:5" s="167" customFormat="1" ht="19.5" customHeight="1">
      <c r="A877" s="97" t="s">
        <v>807</v>
      </c>
      <c r="B877" s="124"/>
      <c r="C877" s="124"/>
      <c r="D877" s="184">
        <f t="shared" si="13"/>
      </c>
      <c r="E877" s="97"/>
    </row>
    <row r="878" spans="1:5" s="167" customFormat="1" ht="20.25" customHeight="1">
      <c r="A878" s="97" t="s">
        <v>808</v>
      </c>
      <c r="B878" s="124"/>
      <c r="C878" s="124"/>
      <c r="D878" s="184">
        <f t="shared" si="13"/>
      </c>
      <c r="E878" s="97"/>
    </row>
    <row r="879" spans="1:5" s="167" customFormat="1" ht="19.5" customHeight="1">
      <c r="A879" s="97" t="s">
        <v>809</v>
      </c>
      <c r="B879" s="124"/>
      <c r="C879" s="124"/>
      <c r="D879" s="184">
        <f t="shared" si="13"/>
      </c>
      <c r="E879" s="97"/>
    </row>
    <row r="880" spans="1:5" s="167" customFormat="1" ht="19.5" customHeight="1">
      <c r="A880" s="97" t="s">
        <v>810</v>
      </c>
      <c r="B880" s="124"/>
      <c r="C880" s="124"/>
      <c r="D880" s="184">
        <f t="shared" si="13"/>
      </c>
      <c r="E880" s="97"/>
    </row>
    <row r="881" spans="1:5" s="167" customFormat="1" ht="19.5" customHeight="1">
      <c r="A881" s="97" t="s">
        <v>811</v>
      </c>
      <c r="B881" s="124">
        <v>7</v>
      </c>
      <c r="C881" s="124"/>
      <c r="D881" s="184">
        <f t="shared" si="13"/>
        <v>0</v>
      </c>
      <c r="E881" s="97"/>
    </row>
    <row r="882" spans="1:5" s="167" customFormat="1" ht="19.5" customHeight="1">
      <c r="A882" s="97" t="s">
        <v>812</v>
      </c>
      <c r="B882" s="124"/>
      <c r="C882" s="124"/>
      <c r="D882" s="184">
        <f t="shared" si="13"/>
      </c>
      <c r="E882" s="97"/>
    </row>
    <row r="883" spans="1:5" s="167" customFormat="1" ht="19.5" customHeight="1">
      <c r="A883" s="97" t="s">
        <v>813</v>
      </c>
      <c r="B883" s="124">
        <v>6</v>
      </c>
      <c r="C883" s="124"/>
      <c r="D883" s="184">
        <f t="shared" si="13"/>
        <v>0</v>
      </c>
      <c r="E883" s="97"/>
    </row>
    <row r="884" spans="1:5" s="167" customFormat="1" ht="19.5" customHeight="1">
      <c r="A884" s="97" t="s">
        <v>814</v>
      </c>
      <c r="B884" s="124">
        <v>11</v>
      </c>
      <c r="C884" s="124">
        <v>7</v>
      </c>
      <c r="D884" s="184">
        <f t="shared" si="13"/>
        <v>63.6</v>
      </c>
      <c r="E884" s="97"/>
    </row>
    <row r="885" spans="1:5" s="167" customFormat="1" ht="19.5" customHeight="1">
      <c r="A885" s="97" t="s">
        <v>815</v>
      </c>
      <c r="B885" s="175">
        <f>SUM(B886:B911)</f>
        <v>76</v>
      </c>
      <c r="C885" s="175">
        <f>SUM(C886:C911)</f>
        <v>0</v>
      </c>
      <c r="D885" s="184">
        <f t="shared" si="13"/>
        <v>0</v>
      </c>
      <c r="E885" s="97"/>
    </row>
    <row r="886" spans="1:5" s="167" customFormat="1" ht="19.5" customHeight="1">
      <c r="A886" s="97" t="s">
        <v>749</v>
      </c>
      <c r="B886" s="124"/>
      <c r="C886" s="124"/>
      <c r="D886" s="184">
        <f t="shared" si="13"/>
      </c>
      <c r="E886" s="97"/>
    </row>
    <row r="887" spans="1:5" s="167" customFormat="1" ht="19.5" customHeight="1">
      <c r="A887" s="97" t="s">
        <v>750</v>
      </c>
      <c r="B887" s="124"/>
      <c r="C887" s="124"/>
      <c r="D887" s="184">
        <f t="shared" si="13"/>
      </c>
      <c r="E887" s="97"/>
    </row>
    <row r="888" spans="1:5" s="167" customFormat="1" ht="19.5" customHeight="1">
      <c r="A888" s="97" t="s">
        <v>751</v>
      </c>
      <c r="B888" s="124"/>
      <c r="C888" s="124"/>
      <c r="D888" s="184">
        <f t="shared" si="13"/>
      </c>
      <c r="E888" s="97"/>
    </row>
    <row r="889" spans="1:5" s="167" customFormat="1" ht="19.5" customHeight="1">
      <c r="A889" s="97" t="s">
        <v>816</v>
      </c>
      <c r="B889" s="124"/>
      <c r="C889" s="124"/>
      <c r="D889" s="184">
        <f t="shared" si="13"/>
      </c>
      <c r="E889" s="97"/>
    </row>
    <row r="890" spans="1:5" s="167" customFormat="1" ht="19.5" customHeight="1">
      <c r="A890" s="97" t="s">
        <v>817</v>
      </c>
      <c r="B890" s="124"/>
      <c r="C890" s="124"/>
      <c r="D890" s="184">
        <f t="shared" si="13"/>
      </c>
      <c r="E890" s="97"/>
    </row>
    <row r="891" spans="1:5" s="167" customFormat="1" ht="19.5" customHeight="1">
      <c r="A891" s="97" t="s">
        <v>818</v>
      </c>
      <c r="B891" s="124"/>
      <c r="C891" s="124"/>
      <c r="D891" s="184">
        <f t="shared" si="13"/>
      </c>
      <c r="E891" s="97"/>
    </row>
    <row r="892" spans="1:5" s="167" customFormat="1" ht="19.5" customHeight="1">
      <c r="A892" s="97" t="s">
        <v>819</v>
      </c>
      <c r="B892" s="124"/>
      <c r="C892" s="124"/>
      <c r="D892" s="184">
        <f t="shared" si="13"/>
      </c>
      <c r="E892" s="97"/>
    </row>
    <row r="893" spans="1:5" s="167" customFormat="1" ht="19.5" customHeight="1">
      <c r="A893" s="97" t="s">
        <v>820</v>
      </c>
      <c r="B893" s="124"/>
      <c r="C893" s="124"/>
      <c r="D893" s="184">
        <f t="shared" si="13"/>
      </c>
      <c r="E893" s="97"/>
    </row>
    <row r="894" spans="1:5" s="167" customFormat="1" ht="19.5" customHeight="1">
      <c r="A894" s="97" t="s">
        <v>821</v>
      </c>
      <c r="B894" s="124"/>
      <c r="C894" s="124"/>
      <c r="D894" s="184">
        <f t="shared" si="13"/>
      </c>
      <c r="E894" s="97"/>
    </row>
    <row r="895" spans="1:5" s="167" customFormat="1" ht="19.5" customHeight="1">
      <c r="A895" s="97" t="s">
        <v>822</v>
      </c>
      <c r="B895" s="124"/>
      <c r="C895" s="124"/>
      <c r="D895" s="184">
        <f t="shared" si="13"/>
      </c>
      <c r="E895" s="97"/>
    </row>
    <row r="896" spans="1:5" s="167" customFormat="1" ht="19.5" customHeight="1">
      <c r="A896" s="97" t="s">
        <v>823</v>
      </c>
      <c r="B896" s="124">
        <v>3</v>
      </c>
      <c r="C896" s="124"/>
      <c r="D896" s="184">
        <f t="shared" si="13"/>
        <v>0</v>
      </c>
      <c r="E896" s="97"/>
    </row>
    <row r="897" spans="1:5" s="167" customFormat="1" ht="19.5" customHeight="1">
      <c r="A897" s="97" t="s">
        <v>824</v>
      </c>
      <c r="B897" s="124"/>
      <c r="C897" s="124"/>
      <c r="D897" s="184">
        <f t="shared" si="13"/>
      </c>
      <c r="E897" s="97"/>
    </row>
    <row r="898" spans="1:5" s="167" customFormat="1" ht="19.5" customHeight="1">
      <c r="A898" s="97" t="s">
        <v>825</v>
      </c>
      <c r="B898" s="124">
        <v>53</v>
      </c>
      <c r="C898" s="124"/>
      <c r="D898" s="184">
        <f t="shared" si="13"/>
        <v>0</v>
      </c>
      <c r="E898" s="97"/>
    </row>
    <row r="899" spans="1:5" s="167" customFormat="1" ht="19.5" customHeight="1">
      <c r="A899" s="97" t="s">
        <v>826</v>
      </c>
      <c r="B899" s="124">
        <v>2</v>
      </c>
      <c r="C899" s="124"/>
      <c r="D899" s="184">
        <f t="shared" si="13"/>
        <v>0</v>
      </c>
      <c r="E899" s="97"/>
    </row>
    <row r="900" spans="1:5" s="167" customFormat="1" ht="19.5" customHeight="1">
      <c r="A900" s="97" t="s">
        <v>827</v>
      </c>
      <c r="B900" s="124"/>
      <c r="C900" s="124"/>
      <c r="D900" s="184">
        <f t="shared" si="13"/>
      </c>
      <c r="E900" s="97"/>
    </row>
    <row r="901" spans="1:5" s="167" customFormat="1" ht="19.5" customHeight="1">
      <c r="A901" s="97" t="s">
        <v>828</v>
      </c>
      <c r="B901" s="124"/>
      <c r="C901" s="124"/>
      <c r="D901" s="184">
        <f aca="true" t="shared" si="14" ref="D901:D964">IF(B901=0,"",ROUND(C901/B901*100,1))</f>
      </c>
      <c r="E901" s="97"/>
    </row>
    <row r="902" spans="1:5" s="167" customFormat="1" ht="19.5" customHeight="1">
      <c r="A902" s="97" t="s">
        <v>829</v>
      </c>
      <c r="B902" s="124"/>
      <c r="C902" s="124"/>
      <c r="D902" s="184">
        <f t="shared" si="14"/>
      </c>
      <c r="E902" s="97"/>
    </row>
    <row r="903" spans="1:5" s="167" customFormat="1" ht="19.5" customHeight="1">
      <c r="A903" s="97" t="s">
        <v>830</v>
      </c>
      <c r="B903" s="124"/>
      <c r="C903" s="124"/>
      <c r="D903" s="184">
        <f t="shared" si="14"/>
      </c>
      <c r="E903" s="97"/>
    </row>
    <row r="904" spans="1:5" s="167" customFormat="1" ht="19.5" customHeight="1">
      <c r="A904" s="97" t="s">
        <v>831</v>
      </c>
      <c r="B904" s="124"/>
      <c r="C904" s="124"/>
      <c r="D904" s="184">
        <f t="shared" si="14"/>
      </c>
      <c r="E904" s="97"/>
    </row>
    <row r="905" spans="1:5" s="167" customFormat="1" ht="19.5" customHeight="1">
      <c r="A905" s="97" t="s">
        <v>832</v>
      </c>
      <c r="B905" s="124"/>
      <c r="C905" s="124"/>
      <c r="D905" s="184">
        <f t="shared" si="14"/>
      </c>
      <c r="E905" s="97"/>
    </row>
    <row r="906" spans="1:5" s="167" customFormat="1" ht="19.5" customHeight="1">
      <c r="A906" s="97" t="s">
        <v>833</v>
      </c>
      <c r="B906" s="124"/>
      <c r="C906" s="124"/>
      <c r="D906" s="184">
        <f t="shared" si="14"/>
      </c>
      <c r="E906" s="97"/>
    </row>
    <row r="907" spans="1:5" s="167" customFormat="1" ht="19.5" customHeight="1">
      <c r="A907" s="97" t="s">
        <v>834</v>
      </c>
      <c r="B907" s="124"/>
      <c r="C907" s="124"/>
      <c r="D907" s="184">
        <f t="shared" si="14"/>
      </c>
      <c r="E907" s="97"/>
    </row>
    <row r="908" spans="1:5" s="167" customFormat="1" ht="19.5" customHeight="1">
      <c r="A908" s="97" t="s">
        <v>807</v>
      </c>
      <c r="B908" s="124"/>
      <c r="C908" s="124"/>
      <c r="D908" s="184">
        <f t="shared" si="14"/>
      </c>
      <c r="E908" s="97"/>
    </row>
    <row r="909" spans="1:5" s="167" customFormat="1" ht="19.5" customHeight="1">
      <c r="A909" s="97" t="s">
        <v>835</v>
      </c>
      <c r="B909" s="124"/>
      <c r="C909" s="124"/>
      <c r="D909" s="184">
        <f t="shared" si="14"/>
      </c>
      <c r="E909" s="97"/>
    </row>
    <row r="910" spans="1:5" s="167" customFormat="1" ht="19.5" customHeight="1">
      <c r="A910" s="97" t="s">
        <v>836</v>
      </c>
      <c r="B910" s="124"/>
      <c r="C910" s="124"/>
      <c r="D910" s="184">
        <f t="shared" si="14"/>
      </c>
      <c r="E910" s="97"/>
    </row>
    <row r="911" spans="1:5" s="167" customFormat="1" ht="19.5" customHeight="1">
      <c r="A911" s="97" t="s">
        <v>837</v>
      </c>
      <c r="B911" s="124">
        <v>18</v>
      </c>
      <c r="C911" s="124"/>
      <c r="D911" s="184">
        <f t="shared" si="14"/>
        <v>0</v>
      </c>
      <c r="E911" s="97"/>
    </row>
    <row r="912" spans="1:5" s="167" customFormat="1" ht="19.5" customHeight="1">
      <c r="A912" s="97" t="s">
        <v>838</v>
      </c>
      <c r="B912" s="175">
        <f>SUM(B913:B922)</f>
        <v>200</v>
      </c>
      <c r="C912" s="175">
        <f>SUM(C913:C922)</f>
        <v>622</v>
      </c>
      <c r="D912" s="184">
        <f t="shared" si="14"/>
        <v>311</v>
      </c>
      <c r="E912" s="97"/>
    </row>
    <row r="913" spans="1:5" s="167" customFormat="1" ht="19.5" customHeight="1">
      <c r="A913" s="97" t="s">
        <v>749</v>
      </c>
      <c r="B913" s="124">
        <v>200</v>
      </c>
      <c r="C913" s="124">
        <v>208</v>
      </c>
      <c r="D913" s="184">
        <f t="shared" si="14"/>
        <v>104</v>
      </c>
      <c r="E913" s="97"/>
    </row>
    <row r="914" spans="1:5" s="167" customFormat="1" ht="19.5" customHeight="1">
      <c r="A914" s="97" t="s">
        <v>750</v>
      </c>
      <c r="B914" s="124"/>
      <c r="C914" s="124"/>
      <c r="D914" s="184">
        <f t="shared" si="14"/>
      </c>
      <c r="E914" s="97"/>
    </row>
    <row r="915" spans="1:5" s="167" customFormat="1" ht="19.5" customHeight="1">
      <c r="A915" s="97" t="s">
        <v>751</v>
      </c>
      <c r="B915" s="124"/>
      <c r="C915" s="124"/>
      <c r="D915" s="184">
        <f t="shared" si="14"/>
      </c>
      <c r="E915" s="97"/>
    </row>
    <row r="916" spans="1:5" s="167" customFormat="1" ht="19.5" customHeight="1">
      <c r="A916" s="97" t="s">
        <v>839</v>
      </c>
      <c r="B916" s="124"/>
      <c r="C916" s="124">
        <v>414</v>
      </c>
      <c r="D916" s="184">
        <f t="shared" si="14"/>
      </c>
      <c r="E916" s="97"/>
    </row>
    <row r="917" spans="1:5" s="167" customFormat="1" ht="19.5" customHeight="1">
      <c r="A917" s="97" t="s">
        <v>840</v>
      </c>
      <c r="B917" s="124"/>
      <c r="C917" s="124"/>
      <c r="D917" s="184">
        <f t="shared" si="14"/>
      </c>
      <c r="E917" s="97"/>
    </row>
    <row r="918" spans="1:5" s="167" customFormat="1" ht="19.5" customHeight="1">
      <c r="A918" s="97" t="s">
        <v>841</v>
      </c>
      <c r="B918" s="124"/>
      <c r="C918" s="124"/>
      <c r="D918" s="184">
        <f t="shared" si="14"/>
      </c>
      <c r="E918" s="97"/>
    </row>
    <row r="919" spans="1:5" s="167" customFormat="1" ht="19.5" customHeight="1">
      <c r="A919" s="97" t="s">
        <v>842</v>
      </c>
      <c r="B919" s="124"/>
      <c r="C919" s="124"/>
      <c r="D919" s="184">
        <f t="shared" si="14"/>
      </c>
      <c r="E919" s="97"/>
    </row>
    <row r="920" spans="1:5" s="167" customFormat="1" ht="19.5" customHeight="1">
      <c r="A920" s="97" t="s">
        <v>843</v>
      </c>
      <c r="B920" s="124"/>
      <c r="C920" s="124"/>
      <c r="D920" s="184">
        <f t="shared" si="14"/>
      </c>
      <c r="E920" s="97"/>
    </row>
    <row r="921" spans="1:5" s="167" customFormat="1" ht="19.5" customHeight="1">
      <c r="A921" s="97" t="s">
        <v>844</v>
      </c>
      <c r="B921" s="124"/>
      <c r="C921" s="124"/>
      <c r="D921" s="184">
        <f t="shared" si="14"/>
      </c>
      <c r="E921" s="97"/>
    </row>
    <row r="922" spans="1:5" s="167" customFormat="1" ht="19.5" customHeight="1">
      <c r="A922" s="97" t="s">
        <v>845</v>
      </c>
      <c r="B922" s="124"/>
      <c r="C922" s="124"/>
      <c r="D922" s="184">
        <f t="shared" si="14"/>
      </c>
      <c r="E922" s="97"/>
    </row>
    <row r="923" spans="1:5" s="167" customFormat="1" ht="19.5" customHeight="1">
      <c r="A923" s="97" t="s">
        <v>846</v>
      </c>
      <c r="B923" s="175">
        <f>SUM(B924:B933)</f>
        <v>260</v>
      </c>
      <c r="C923" s="175">
        <f>SUM(C924:C933)</f>
        <v>8</v>
      </c>
      <c r="D923" s="184">
        <f t="shared" si="14"/>
        <v>3.1</v>
      </c>
      <c r="E923" s="97"/>
    </row>
    <row r="924" spans="1:5" s="167" customFormat="1" ht="19.5" customHeight="1">
      <c r="A924" s="97" t="s">
        <v>749</v>
      </c>
      <c r="B924" s="124"/>
      <c r="C924" s="124"/>
      <c r="D924" s="184">
        <f t="shared" si="14"/>
      </c>
      <c r="E924" s="97"/>
    </row>
    <row r="925" spans="1:5" s="167" customFormat="1" ht="19.5" customHeight="1">
      <c r="A925" s="97" t="s">
        <v>750</v>
      </c>
      <c r="B925" s="124"/>
      <c r="C925" s="124"/>
      <c r="D925" s="184">
        <f t="shared" si="14"/>
      </c>
      <c r="E925" s="97"/>
    </row>
    <row r="926" spans="1:5" s="167" customFormat="1" ht="19.5" customHeight="1">
      <c r="A926" s="97" t="s">
        <v>751</v>
      </c>
      <c r="B926" s="124"/>
      <c r="C926" s="124"/>
      <c r="D926" s="184">
        <f t="shared" si="14"/>
      </c>
      <c r="E926" s="97"/>
    </row>
    <row r="927" spans="1:5" s="167" customFormat="1" ht="19.5" customHeight="1">
      <c r="A927" s="97" t="s">
        <v>847</v>
      </c>
      <c r="B927" s="124"/>
      <c r="C927" s="124"/>
      <c r="D927" s="184">
        <f t="shared" si="14"/>
      </c>
      <c r="E927" s="97"/>
    </row>
    <row r="928" spans="1:5" s="167" customFormat="1" ht="19.5" customHeight="1">
      <c r="A928" s="97" t="s">
        <v>848</v>
      </c>
      <c r="B928" s="124"/>
      <c r="C928" s="124"/>
      <c r="D928" s="184">
        <f t="shared" si="14"/>
      </c>
      <c r="E928" s="97"/>
    </row>
    <row r="929" spans="1:5" s="167" customFormat="1" ht="19.5" customHeight="1">
      <c r="A929" s="97" t="s">
        <v>849</v>
      </c>
      <c r="B929" s="124"/>
      <c r="C929" s="124"/>
      <c r="D929" s="184">
        <f t="shared" si="14"/>
      </c>
      <c r="E929" s="97"/>
    </row>
    <row r="930" spans="1:5" s="167" customFormat="1" ht="19.5" customHeight="1">
      <c r="A930" s="97" t="s">
        <v>850</v>
      </c>
      <c r="B930" s="124"/>
      <c r="C930" s="124"/>
      <c r="D930" s="184">
        <f t="shared" si="14"/>
      </c>
      <c r="E930" s="97"/>
    </row>
    <row r="931" spans="1:5" s="167" customFormat="1" ht="19.5" customHeight="1">
      <c r="A931" s="97" t="s">
        <v>851</v>
      </c>
      <c r="B931" s="124"/>
      <c r="C931" s="124"/>
      <c r="D931" s="184">
        <f t="shared" si="14"/>
      </c>
      <c r="E931" s="97"/>
    </row>
    <row r="932" spans="1:5" s="167" customFormat="1" ht="19.5" customHeight="1">
      <c r="A932" s="97" t="s">
        <v>852</v>
      </c>
      <c r="B932" s="124"/>
      <c r="C932" s="124"/>
      <c r="D932" s="184">
        <f t="shared" si="14"/>
      </c>
      <c r="E932" s="97"/>
    </row>
    <row r="933" spans="1:5" s="167" customFormat="1" ht="19.5" customHeight="1">
      <c r="A933" s="97" t="s">
        <v>853</v>
      </c>
      <c r="B933" s="124">
        <v>260</v>
      </c>
      <c r="C933" s="124">
        <v>8</v>
      </c>
      <c r="D933" s="184">
        <f t="shared" si="14"/>
        <v>3.1</v>
      </c>
      <c r="E933" s="97"/>
    </row>
    <row r="934" spans="1:5" s="167" customFormat="1" ht="19.5" customHeight="1">
      <c r="A934" s="97" t="s">
        <v>854</v>
      </c>
      <c r="B934" s="175">
        <f>SUM(B935:B939)</f>
        <v>0</v>
      </c>
      <c r="C934" s="175">
        <f>SUM(C935:C939)</f>
        <v>0</v>
      </c>
      <c r="D934" s="184">
        <f t="shared" si="14"/>
      </c>
      <c r="E934" s="97"/>
    </row>
    <row r="935" spans="1:5" s="167" customFormat="1" ht="19.5" customHeight="1">
      <c r="A935" s="97" t="s">
        <v>855</v>
      </c>
      <c r="B935" s="124"/>
      <c r="C935" s="124"/>
      <c r="D935" s="184">
        <f t="shared" si="14"/>
      </c>
      <c r="E935" s="97"/>
    </row>
    <row r="936" spans="1:5" s="167" customFormat="1" ht="19.5" customHeight="1">
      <c r="A936" s="97" t="s">
        <v>856</v>
      </c>
      <c r="B936" s="124"/>
      <c r="C936" s="124"/>
      <c r="D936" s="184">
        <f t="shared" si="14"/>
      </c>
      <c r="E936" s="97"/>
    </row>
    <row r="937" spans="1:5" s="167" customFormat="1" ht="19.5" customHeight="1">
      <c r="A937" s="97" t="s">
        <v>857</v>
      </c>
      <c r="B937" s="124"/>
      <c r="C937" s="124"/>
      <c r="D937" s="184">
        <f t="shared" si="14"/>
      </c>
      <c r="E937" s="97"/>
    </row>
    <row r="938" spans="1:5" s="167" customFormat="1" ht="19.5" customHeight="1">
      <c r="A938" s="97" t="s">
        <v>858</v>
      </c>
      <c r="B938" s="124"/>
      <c r="C938" s="124"/>
      <c r="D938" s="184">
        <f t="shared" si="14"/>
      </c>
      <c r="E938" s="97"/>
    </row>
    <row r="939" spans="1:5" s="167" customFormat="1" ht="19.5" customHeight="1">
      <c r="A939" s="97" t="s">
        <v>859</v>
      </c>
      <c r="B939" s="124"/>
      <c r="C939" s="124"/>
      <c r="D939" s="184">
        <f t="shared" si="14"/>
      </c>
      <c r="E939" s="97"/>
    </row>
    <row r="940" spans="1:5" s="167" customFormat="1" ht="19.5" customHeight="1">
      <c r="A940" s="97" t="s">
        <v>860</v>
      </c>
      <c r="B940" s="175">
        <f>SUM(B941:B946)</f>
        <v>710</v>
      </c>
      <c r="C940" s="175">
        <f>SUM(C941:C946)</f>
        <v>816</v>
      </c>
      <c r="D940" s="184">
        <f t="shared" si="14"/>
        <v>114.9</v>
      </c>
      <c r="E940" s="97"/>
    </row>
    <row r="941" spans="1:5" s="167" customFormat="1" ht="19.5" customHeight="1">
      <c r="A941" s="97" t="s">
        <v>861</v>
      </c>
      <c r="B941" s="124"/>
      <c r="C941" s="124"/>
      <c r="D941" s="184">
        <f t="shared" si="14"/>
      </c>
      <c r="E941" s="97"/>
    </row>
    <row r="942" spans="1:5" s="167" customFormat="1" ht="19.5" customHeight="1">
      <c r="A942" s="97" t="s">
        <v>862</v>
      </c>
      <c r="B942" s="124"/>
      <c r="C942" s="124"/>
      <c r="D942" s="184">
        <f t="shared" si="14"/>
      </c>
      <c r="E942" s="97"/>
    </row>
    <row r="943" spans="1:5" s="167" customFormat="1" ht="19.5" customHeight="1">
      <c r="A943" s="97" t="s">
        <v>863</v>
      </c>
      <c r="B943" s="124">
        <v>710</v>
      </c>
      <c r="C943" s="124">
        <v>816</v>
      </c>
      <c r="D943" s="184">
        <f t="shared" si="14"/>
        <v>114.9</v>
      </c>
      <c r="E943" s="97"/>
    </row>
    <row r="944" spans="1:5" s="167" customFormat="1" ht="19.5" customHeight="1">
      <c r="A944" s="97" t="s">
        <v>864</v>
      </c>
      <c r="B944" s="124"/>
      <c r="C944" s="124"/>
      <c r="D944" s="184">
        <f t="shared" si="14"/>
      </c>
      <c r="E944" s="97"/>
    </row>
    <row r="945" spans="1:5" s="167" customFormat="1" ht="19.5" customHeight="1">
      <c r="A945" s="97" t="s">
        <v>865</v>
      </c>
      <c r="B945" s="124"/>
      <c r="C945" s="124"/>
      <c r="D945" s="184">
        <f t="shared" si="14"/>
      </c>
      <c r="E945" s="97"/>
    </row>
    <row r="946" spans="1:5" s="167" customFormat="1" ht="19.5" customHeight="1">
      <c r="A946" s="97" t="s">
        <v>866</v>
      </c>
      <c r="B946" s="124"/>
      <c r="C946" s="124"/>
      <c r="D946" s="184">
        <f t="shared" si="14"/>
      </c>
      <c r="E946" s="97"/>
    </row>
    <row r="947" spans="1:5" s="167" customFormat="1" ht="19.5" customHeight="1">
      <c r="A947" s="97" t="s">
        <v>867</v>
      </c>
      <c r="B947" s="175">
        <f>SUM(B948:B953)</f>
        <v>48</v>
      </c>
      <c r="C947" s="175">
        <f>SUM(C948:C953)</f>
        <v>52</v>
      </c>
      <c r="D947" s="184">
        <f t="shared" si="14"/>
        <v>108.3</v>
      </c>
      <c r="E947" s="97"/>
    </row>
    <row r="948" spans="1:5" s="167" customFormat="1" ht="19.5" customHeight="1">
      <c r="A948" s="97" t="s">
        <v>868</v>
      </c>
      <c r="B948" s="124"/>
      <c r="C948" s="124"/>
      <c r="D948" s="184">
        <f t="shared" si="14"/>
      </c>
      <c r="E948" s="97"/>
    </row>
    <row r="949" spans="1:5" s="167" customFormat="1" ht="19.5" customHeight="1">
      <c r="A949" s="97" t="s">
        <v>869</v>
      </c>
      <c r="B949" s="124"/>
      <c r="C949" s="124"/>
      <c r="D949" s="184">
        <f t="shared" si="14"/>
      </c>
      <c r="E949" s="97"/>
    </row>
    <row r="950" spans="1:5" s="167" customFormat="1" ht="19.5" customHeight="1">
      <c r="A950" s="97" t="s">
        <v>870</v>
      </c>
      <c r="B950" s="124"/>
      <c r="C950" s="124"/>
      <c r="D950" s="184">
        <f t="shared" si="14"/>
      </c>
      <c r="E950" s="97"/>
    </row>
    <row r="951" spans="1:5" s="167" customFormat="1" ht="19.5" customHeight="1">
      <c r="A951" s="97" t="s">
        <v>871</v>
      </c>
      <c r="B951" s="124">
        <v>48</v>
      </c>
      <c r="C951" s="124"/>
      <c r="D951" s="184">
        <f t="shared" si="14"/>
        <v>0</v>
      </c>
      <c r="E951" s="97"/>
    </row>
    <row r="952" spans="1:5" s="167" customFormat="1" ht="19.5" customHeight="1">
      <c r="A952" s="97" t="s">
        <v>872</v>
      </c>
      <c r="B952" s="124"/>
      <c r="C952" s="124"/>
      <c r="D952" s="184">
        <f t="shared" si="14"/>
      </c>
      <c r="E952" s="97"/>
    </row>
    <row r="953" spans="1:5" s="167" customFormat="1" ht="19.5" customHeight="1">
      <c r="A953" s="97" t="s">
        <v>873</v>
      </c>
      <c r="B953" s="124"/>
      <c r="C953" s="124">
        <v>52</v>
      </c>
      <c r="D953" s="184">
        <f t="shared" si="14"/>
      </c>
      <c r="E953" s="97"/>
    </row>
    <row r="954" spans="1:5" s="167" customFormat="1" ht="19.5" customHeight="1">
      <c r="A954" s="97" t="s">
        <v>874</v>
      </c>
      <c r="B954" s="175">
        <f>SUM(B955:B957)</f>
        <v>0</v>
      </c>
      <c r="C954" s="175">
        <f>SUM(C955:C957)</f>
        <v>0</v>
      </c>
      <c r="D954" s="184">
        <f t="shared" si="14"/>
      </c>
      <c r="E954" s="97"/>
    </row>
    <row r="955" spans="1:5" s="167" customFormat="1" ht="19.5" customHeight="1">
      <c r="A955" s="97" t="s">
        <v>875</v>
      </c>
      <c r="B955" s="124"/>
      <c r="C955" s="124"/>
      <c r="D955" s="184">
        <f t="shared" si="14"/>
      </c>
      <c r="E955" s="97"/>
    </row>
    <row r="956" spans="1:5" s="167" customFormat="1" ht="19.5" customHeight="1">
      <c r="A956" s="97" t="s">
        <v>876</v>
      </c>
      <c r="B956" s="124"/>
      <c r="C956" s="124"/>
      <c r="D956" s="184">
        <f t="shared" si="14"/>
      </c>
      <c r="E956" s="97"/>
    </row>
    <row r="957" spans="1:5" s="167" customFormat="1" ht="19.5" customHeight="1">
      <c r="A957" s="97" t="s">
        <v>877</v>
      </c>
      <c r="B957" s="124"/>
      <c r="C957" s="124"/>
      <c r="D957" s="184">
        <f t="shared" si="14"/>
      </c>
      <c r="E957" s="97"/>
    </row>
    <row r="958" spans="1:5" s="167" customFormat="1" ht="19.5" customHeight="1">
      <c r="A958" s="97" t="s">
        <v>878</v>
      </c>
      <c r="B958" s="175">
        <f>SUM(B959:B960)</f>
        <v>0</v>
      </c>
      <c r="C958" s="175">
        <f>SUM(C959:C960)</f>
        <v>0</v>
      </c>
      <c r="D958" s="184">
        <f t="shared" si="14"/>
      </c>
      <c r="E958" s="97"/>
    </row>
    <row r="959" spans="1:5" s="167" customFormat="1" ht="19.5" customHeight="1">
      <c r="A959" s="97" t="s">
        <v>879</v>
      </c>
      <c r="B959" s="124"/>
      <c r="C959" s="124"/>
      <c r="D959" s="184">
        <f t="shared" si="14"/>
      </c>
      <c r="E959" s="97"/>
    </row>
    <row r="960" spans="1:5" s="167" customFormat="1" ht="19.5" customHeight="1">
      <c r="A960" s="97" t="s">
        <v>880</v>
      </c>
      <c r="B960" s="124"/>
      <c r="C960" s="124"/>
      <c r="D960" s="184">
        <f t="shared" si="14"/>
      </c>
      <c r="E960" s="97"/>
    </row>
    <row r="961" spans="1:5" s="167" customFormat="1" ht="19.5" customHeight="1">
      <c r="A961" s="97" t="s">
        <v>881</v>
      </c>
      <c r="B961" s="175">
        <f>SUM(B962,B985,B995,B1005,B1010,B1017,B1022,)</f>
        <v>427</v>
      </c>
      <c r="C961" s="175">
        <f>SUM(C962,C985,C995,C1005,C1010,C1017,C1022,)</f>
        <v>448</v>
      </c>
      <c r="D961" s="184">
        <f t="shared" si="14"/>
        <v>104.9</v>
      </c>
      <c r="E961" s="97"/>
    </row>
    <row r="962" spans="1:5" s="167" customFormat="1" ht="19.5" customHeight="1">
      <c r="A962" s="97" t="s">
        <v>882</v>
      </c>
      <c r="B962" s="175">
        <f>SUM(B963:B984)</f>
        <v>427</v>
      </c>
      <c r="C962" s="175">
        <f>SUM(C963:C984)</f>
        <v>448</v>
      </c>
      <c r="D962" s="184">
        <f t="shared" si="14"/>
        <v>104.9</v>
      </c>
      <c r="E962" s="97"/>
    </row>
    <row r="963" spans="1:5" s="167" customFormat="1" ht="19.5" customHeight="1">
      <c r="A963" s="97" t="s">
        <v>749</v>
      </c>
      <c r="B963" s="124">
        <v>250</v>
      </c>
      <c r="C963" s="124">
        <v>448</v>
      </c>
      <c r="D963" s="184">
        <f t="shared" si="14"/>
        <v>179.2</v>
      </c>
      <c r="E963" s="97"/>
    </row>
    <row r="964" spans="1:5" s="167" customFormat="1" ht="19.5" customHeight="1">
      <c r="A964" s="97" t="s">
        <v>750</v>
      </c>
      <c r="B964" s="124"/>
      <c r="C964" s="124"/>
      <c r="D964" s="184">
        <f t="shared" si="14"/>
      </c>
      <c r="E964" s="97"/>
    </row>
    <row r="965" spans="1:5" s="167" customFormat="1" ht="19.5" customHeight="1">
      <c r="A965" s="97" t="s">
        <v>751</v>
      </c>
      <c r="B965" s="124"/>
      <c r="C965" s="124"/>
      <c r="D965" s="184">
        <f aca="true" t="shared" si="15" ref="D965:D1028">IF(B965=0,"",ROUND(C965/B965*100,1))</f>
      </c>
      <c r="E965" s="97"/>
    </row>
    <row r="966" spans="1:5" s="167" customFormat="1" ht="19.5" customHeight="1">
      <c r="A966" s="97" t="s">
        <v>883</v>
      </c>
      <c r="B966" s="124"/>
      <c r="C966" s="124"/>
      <c r="D966" s="184">
        <f t="shared" si="15"/>
      </c>
      <c r="E966" s="97"/>
    </row>
    <row r="967" spans="1:5" s="167" customFormat="1" ht="19.5" customHeight="1">
      <c r="A967" s="97" t="s">
        <v>884</v>
      </c>
      <c r="B967" s="124">
        <v>177</v>
      </c>
      <c r="C967" s="124"/>
      <c r="D967" s="184">
        <f t="shared" si="15"/>
        <v>0</v>
      </c>
      <c r="E967" s="97"/>
    </row>
    <row r="968" spans="1:5" s="167" customFormat="1" ht="19.5" customHeight="1">
      <c r="A968" s="97" t="s">
        <v>885</v>
      </c>
      <c r="B968" s="124"/>
      <c r="C968" s="124"/>
      <c r="D968" s="184">
        <f t="shared" si="15"/>
      </c>
      <c r="E968" s="97"/>
    </row>
    <row r="969" spans="1:5" s="167" customFormat="1" ht="19.5" customHeight="1">
      <c r="A969" s="97" t="s">
        <v>886</v>
      </c>
      <c r="B969" s="124"/>
      <c r="C969" s="124"/>
      <c r="D969" s="184">
        <f t="shared" si="15"/>
      </c>
      <c r="E969" s="97"/>
    </row>
    <row r="970" spans="1:5" s="167" customFormat="1" ht="19.5" customHeight="1">
      <c r="A970" s="97" t="s">
        <v>887</v>
      </c>
      <c r="B970" s="124"/>
      <c r="C970" s="124"/>
      <c r="D970" s="184">
        <f t="shared" si="15"/>
      </c>
      <c r="E970" s="97"/>
    </row>
    <row r="971" spans="1:5" s="167" customFormat="1" ht="19.5" customHeight="1">
      <c r="A971" s="97" t="s">
        <v>888</v>
      </c>
      <c r="B971" s="124"/>
      <c r="C971" s="124"/>
      <c r="D971" s="184">
        <f t="shared" si="15"/>
      </c>
      <c r="E971" s="97"/>
    </row>
    <row r="972" spans="1:5" s="167" customFormat="1" ht="19.5" customHeight="1">
      <c r="A972" s="97" t="s">
        <v>889</v>
      </c>
      <c r="B972" s="124"/>
      <c r="C972" s="124"/>
      <c r="D972" s="184">
        <f t="shared" si="15"/>
      </c>
      <c r="E972" s="97"/>
    </row>
    <row r="973" spans="1:5" s="167" customFormat="1" ht="19.5" customHeight="1">
      <c r="A973" s="97" t="s">
        <v>890</v>
      </c>
      <c r="B973" s="124"/>
      <c r="C973" s="124"/>
      <c r="D973" s="184">
        <f t="shared" si="15"/>
      </c>
      <c r="E973" s="97"/>
    </row>
    <row r="974" spans="1:5" s="167" customFormat="1" ht="19.5" customHeight="1">
      <c r="A974" s="97" t="s">
        <v>891</v>
      </c>
      <c r="B974" s="124"/>
      <c r="C974" s="124"/>
      <c r="D974" s="184">
        <f t="shared" si="15"/>
      </c>
      <c r="E974" s="97"/>
    </row>
    <row r="975" spans="1:5" s="167" customFormat="1" ht="19.5" customHeight="1">
      <c r="A975" s="97" t="s">
        <v>892</v>
      </c>
      <c r="B975" s="124"/>
      <c r="C975" s="124"/>
      <c r="D975" s="184">
        <f t="shared" si="15"/>
      </c>
      <c r="E975" s="97"/>
    </row>
    <row r="976" spans="1:5" s="167" customFormat="1" ht="19.5" customHeight="1">
      <c r="A976" s="97" t="s">
        <v>893</v>
      </c>
      <c r="B976" s="124"/>
      <c r="C976" s="124"/>
      <c r="D976" s="184">
        <f t="shared" si="15"/>
      </c>
      <c r="E976" s="97"/>
    </row>
    <row r="977" spans="1:5" s="167" customFormat="1" ht="19.5" customHeight="1">
      <c r="A977" s="97" t="s">
        <v>894</v>
      </c>
      <c r="B977" s="124"/>
      <c r="C977" s="124"/>
      <c r="D977" s="184">
        <f t="shared" si="15"/>
      </c>
      <c r="E977" s="97"/>
    </row>
    <row r="978" spans="1:5" s="167" customFormat="1" ht="19.5" customHeight="1">
      <c r="A978" s="97" t="s">
        <v>895</v>
      </c>
      <c r="B978" s="124"/>
      <c r="C978" s="124"/>
      <c r="D978" s="184">
        <f t="shared" si="15"/>
      </c>
      <c r="E978" s="97"/>
    </row>
    <row r="979" spans="1:5" s="167" customFormat="1" ht="19.5" customHeight="1">
      <c r="A979" s="97" t="s">
        <v>896</v>
      </c>
      <c r="B979" s="124"/>
      <c r="C979" s="124"/>
      <c r="D979" s="184">
        <f t="shared" si="15"/>
      </c>
      <c r="E979" s="97"/>
    </row>
    <row r="980" spans="1:5" s="167" customFormat="1" ht="18.75" customHeight="1">
      <c r="A980" s="97" t="s">
        <v>897</v>
      </c>
      <c r="B980" s="124"/>
      <c r="C980" s="124"/>
      <c r="D980" s="184">
        <f t="shared" si="15"/>
      </c>
      <c r="E980" s="97"/>
    </row>
    <row r="981" spans="1:5" s="167" customFormat="1" ht="19.5" customHeight="1">
      <c r="A981" s="97" t="s">
        <v>898</v>
      </c>
      <c r="B981" s="124"/>
      <c r="C981" s="124"/>
      <c r="D981" s="184">
        <f t="shared" si="15"/>
      </c>
      <c r="E981" s="97"/>
    </row>
    <row r="982" spans="1:5" s="167" customFormat="1" ht="19.5" customHeight="1">
      <c r="A982" s="97" t="s">
        <v>899</v>
      </c>
      <c r="B982" s="124"/>
      <c r="C982" s="124"/>
      <c r="D982" s="184">
        <f t="shared" si="15"/>
      </c>
      <c r="E982" s="97"/>
    </row>
    <row r="983" spans="1:5" s="167" customFormat="1" ht="19.5" customHeight="1">
      <c r="A983" s="97" t="s">
        <v>900</v>
      </c>
      <c r="B983" s="124"/>
      <c r="C983" s="124"/>
      <c r="D983" s="184">
        <f t="shared" si="15"/>
      </c>
      <c r="E983" s="97"/>
    </row>
    <row r="984" spans="1:5" s="167" customFormat="1" ht="19.5" customHeight="1">
      <c r="A984" s="97" t="s">
        <v>901</v>
      </c>
      <c r="B984" s="124"/>
      <c r="C984" s="124"/>
      <c r="D984" s="184">
        <f t="shared" si="15"/>
      </c>
      <c r="E984" s="97"/>
    </row>
    <row r="985" spans="1:5" s="167" customFormat="1" ht="19.5" customHeight="1">
      <c r="A985" s="97" t="s">
        <v>902</v>
      </c>
      <c r="B985" s="175">
        <f>SUM(B986:B994)</f>
        <v>0</v>
      </c>
      <c r="C985" s="175">
        <f>SUM(C986:C994)</f>
        <v>0</v>
      </c>
      <c r="D985" s="184">
        <f t="shared" si="15"/>
      </c>
      <c r="E985" s="97"/>
    </row>
    <row r="986" spans="1:5" s="167" customFormat="1" ht="19.5" customHeight="1">
      <c r="A986" s="97" t="s">
        <v>749</v>
      </c>
      <c r="B986" s="124"/>
      <c r="C986" s="124"/>
      <c r="D986" s="184">
        <f t="shared" si="15"/>
      </c>
      <c r="E986" s="97"/>
    </row>
    <row r="987" spans="1:5" s="167" customFormat="1" ht="19.5" customHeight="1">
      <c r="A987" s="97" t="s">
        <v>750</v>
      </c>
      <c r="B987" s="124"/>
      <c r="C987" s="124"/>
      <c r="D987" s="184">
        <f t="shared" si="15"/>
      </c>
      <c r="E987" s="97"/>
    </row>
    <row r="988" spans="1:5" s="167" customFormat="1" ht="19.5" customHeight="1">
      <c r="A988" s="97" t="s">
        <v>751</v>
      </c>
      <c r="B988" s="124"/>
      <c r="C988" s="124"/>
      <c r="D988" s="184">
        <f t="shared" si="15"/>
      </c>
      <c r="E988" s="97"/>
    </row>
    <row r="989" spans="1:5" s="167" customFormat="1" ht="19.5" customHeight="1">
      <c r="A989" s="97" t="s">
        <v>903</v>
      </c>
      <c r="B989" s="124"/>
      <c r="C989" s="124"/>
      <c r="D989" s="184">
        <f t="shared" si="15"/>
      </c>
      <c r="E989" s="97"/>
    </row>
    <row r="990" spans="1:5" s="167" customFormat="1" ht="19.5" customHeight="1">
      <c r="A990" s="97" t="s">
        <v>904</v>
      </c>
      <c r="B990" s="124"/>
      <c r="C990" s="124"/>
      <c r="D990" s="184">
        <f t="shared" si="15"/>
      </c>
      <c r="E990" s="97"/>
    </row>
    <row r="991" spans="1:5" s="167" customFormat="1" ht="19.5" customHeight="1">
      <c r="A991" s="97" t="s">
        <v>905</v>
      </c>
      <c r="B991" s="124"/>
      <c r="C991" s="124"/>
      <c r="D991" s="184">
        <f t="shared" si="15"/>
      </c>
      <c r="E991" s="97"/>
    </row>
    <row r="992" spans="1:5" s="167" customFormat="1" ht="19.5" customHeight="1">
      <c r="A992" s="97" t="s">
        <v>906</v>
      </c>
      <c r="B992" s="124"/>
      <c r="C992" s="124"/>
      <c r="D992" s="184">
        <f t="shared" si="15"/>
      </c>
      <c r="E992" s="97"/>
    </row>
    <row r="993" spans="1:5" s="167" customFormat="1" ht="19.5" customHeight="1">
      <c r="A993" s="97" t="s">
        <v>907</v>
      </c>
      <c r="B993" s="124"/>
      <c r="C993" s="124"/>
      <c r="D993" s="184">
        <f t="shared" si="15"/>
      </c>
      <c r="E993" s="97"/>
    </row>
    <row r="994" spans="1:5" s="167" customFormat="1" ht="19.5" customHeight="1">
      <c r="A994" s="97" t="s">
        <v>908</v>
      </c>
      <c r="B994" s="124"/>
      <c r="C994" s="124"/>
      <c r="D994" s="184">
        <f t="shared" si="15"/>
      </c>
      <c r="E994" s="97"/>
    </row>
    <row r="995" spans="1:5" s="167" customFormat="1" ht="19.5" customHeight="1">
      <c r="A995" s="97" t="s">
        <v>909</v>
      </c>
      <c r="B995" s="175">
        <f>SUM(B996:B1004)</f>
        <v>0</v>
      </c>
      <c r="C995" s="175">
        <f>SUM(C996:C1004)</f>
        <v>0</v>
      </c>
      <c r="D995" s="184">
        <f t="shared" si="15"/>
      </c>
      <c r="E995" s="97"/>
    </row>
    <row r="996" spans="1:5" s="167" customFormat="1" ht="19.5" customHeight="1">
      <c r="A996" s="97" t="s">
        <v>749</v>
      </c>
      <c r="B996" s="124"/>
      <c r="C996" s="124"/>
      <c r="D996" s="184">
        <f t="shared" si="15"/>
      </c>
      <c r="E996" s="97"/>
    </row>
    <row r="997" spans="1:5" s="167" customFormat="1" ht="19.5" customHeight="1">
      <c r="A997" s="97" t="s">
        <v>750</v>
      </c>
      <c r="B997" s="124"/>
      <c r="C997" s="124"/>
      <c r="D997" s="184">
        <f t="shared" si="15"/>
      </c>
      <c r="E997" s="97"/>
    </row>
    <row r="998" spans="1:5" s="167" customFormat="1" ht="19.5" customHeight="1">
      <c r="A998" s="97" t="s">
        <v>751</v>
      </c>
      <c r="B998" s="124"/>
      <c r="C998" s="124"/>
      <c r="D998" s="184">
        <f t="shared" si="15"/>
      </c>
      <c r="E998" s="97"/>
    </row>
    <row r="999" spans="1:5" s="167" customFormat="1" ht="19.5" customHeight="1">
      <c r="A999" s="97" t="s">
        <v>910</v>
      </c>
      <c r="B999" s="124"/>
      <c r="C999" s="124"/>
      <c r="D999" s="184">
        <f t="shared" si="15"/>
      </c>
      <c r="E999" s="97"/>
    </row>
    <row r="1000" spans="1:5" s="167" customFormat="1" ht="19.5" customHeight="1">
      <c r="A1000" s="97" t="s">
        <v>911</v>
      </c>
      <c r="B1000" s="124"/>
      <c r="C1000" s="124"/>
      <c r="D1000" s="184">
        <f t="shared" si="15"/>
      </c>
      <c r="E1000" s="97"/>
    </row>
    <row r="1001" spans="1:5" s="167" customFormat="1" ht="19.5" customHeight="1">
      <c r="A1001" s="97" t="s">
        <v>912</v>
      </c>
      <c r="B1001" s="124"/>
      <c r="C1001" s="124"/>
      <c r="D1001" s="184">
        <f t="shared" si="15"/>
      </c>
      <c r="E1001" s="97"/>
    </row>
    <row r="1002" spans="1:5" s="167" customFormat="1" ht="19.5" customHeight="1">
      <c r="A1002" s="97" t="s">
        <v>913</v>
      </c>
      <c r="B1002" s="124"/>
      <c r="C1002" s="124"/>
      <c r="D1002" s="184">
        <f t="shared" si="15"/>
      </c>
      <c r="E1002" s="97"/>
    </row>
    <row r="1003" spans="1:5" s="167" customFormat="1" ht="19.5" customHeight="1">
      <c r="A1003" s="97" t="s">
        <v>914</v>
      </c>
      <c r="B1003" s="124"/>
      <c r="C1003" s="124"/>
      <c r="D1003" s="184">
        <f t="shared" si="15"/>
      </c>
      <c r="E1003" s="97"/>
    </row>
    <row r="1004" spans="1:5" s="167" customFormat="1" ht="19.5" customHeight="1">
      <c r="A1004" s="97" t="s">
        <v>915</v>
      </c>
      <c r="B1004" s="124"/>
      <c r="C1004" s="124"/>
      <c r="D1004" s="184">
        <f t="shared" si="15"/>
      </c>
      <c r="E1004" s="97"/>
    </row>
    <row r="1005" spans="1:5" s="167" customFormat="1" ht="19.5" customHeight="1">
      <c r="A1005" s="97" t="s">
        <v>916</v>
      </c>
      <c r="B1005" s="175">
        <f>SUM(B1006:B1009)</f>
        <v>0</v>
      </c>
      <c r="C1005" s="175">
        <f>SUM(C1006:C1009)</f>
        <v>0</v>
      </c>
      <c r="D1005" s="184">
        <f t="shared" si="15"/>
      </c>
      <c r="E1005" s="97"/>
    </row>
    <row r="1006" spans="1:5" s="167" customFormat="1" ht="19.5" customHeight="1">
      <c r="A1006" s="97" t="s">
        <v>917</v>
      </c>
      <c r="B1006" s="124"/>
      <c r="C1006" s="124"/>
      <c r="D1006" s="184">
        <f t="shared" si="15"/>
      </c>
      <c r="E1006" s="97"/>
    </row>
    <row r="1007" spans="1:5" s="167" customFormat="1" ht="19.5" customHeight="1">
      <c r="A1007" s="97" t="s">
        <v>918</v>
      </c>
      <c r="B1007" s="124"/>
      <c r="C1007" s="124"/>
      <c r="D1007" s="184">
        <f t="shared" si="15"/>
      </c>
      <c r="E1007" s="97"/>
    </row>
    <row r="1008" spans="1:5" s="167" customFormat="1" ht="19.5" customHeight="1">
      <c r="A1008" s="97" t="s">
        <v>919</v>
      </c>
      <c r="B1008" s="124"/>
      <c r="C1008" s="124"/>
      <c r="D1008" s="184">
        <f t="shared" si="15"/>
      </c>
      <c r="E1008" s="97"/>
    </row>
    <row r="1009" spans="1:5" s="167" customFormat="1" ht="19.5" customHeight="1">
      <c r="A1009" s="97" t="s">
        <v>920</v>
      </c>
      <c r="B1009" s="124"/>
      <c r="C1009" s="124"/>
      <c r="D1009" s="184">
        <f t="shared" si="15"/>
      </c>
      <c r="E1009" s="97"/>
    </row>
    <row r="1010" spans="1:5" s="167" customFormat="1" ht="19.5" customHeight="1">
      <c r="A1010" s="97" t="s">
        <v>921</v>
      </c>
      <c r="B1010" s="175">
        <f>SUM(B1011:B1016)</f>
        <v>0</v>
      </c>
      <c r="C1010" s="175">
        <f>SUM(C1011:C1016)</f>
        <v>0</v>
      </c>
      <c r="D1010" s="184">
        <f t="shared" si="15"/>
      </c>
      <c r="E1010" s="97"/>
    </row>
    <row r="1011" spans="1:5" s="167" customFormat="1" ht="19.5" customHeight="1">
      <c r="A1011" s="97" t="s">
        <v>749</v>
      </c>
      <c r="B1011" s="124"/>
      <c r="C1011" s="124"/>
      <c r="D1011" s="184">
        <f t="shared" si="15"/>
      </c>
      <c r="E1011" s="97"/>
    </row>
    <row r="1012" spans="1:5" s="167" customFormat="1" ht="19.5" customHeight="1">
      <c r="A1012" s="97" t="s">
        <v>750</v>
      </c>
      <c r="B1012" s="124"/>
      <c r="C1012" s="124"/>
      <c r="D1012" s="184">
        <f t="shared" si="15"/>
      </c>
      <c r="E1012" s="97"/>
    </row>
    <row r="1013" spans="1:5" s="167" customFormat="1" ht="19.5" customHeight="1">
      <c r="A1013" s="97" t="s">
        <v>751</v>
      </c>
      <c r="B1013" s="124"/>
      <c r="C1013" s="124"/>
      <c r="D1013" s="184">
        <f t="shared" si="15"/>
      </c>
      <c r="E1013" s="97"/>
    </row>
    <row r="1014" spans="1:5" s="167" customFormat="1" ht="19.5" customHeight="1">
      <c r="A1014" s="97" t="s">
        <v>907</v>
      </c>
      <c r="B1014" s="124"/>
      <c r="C1014" s="124"/>
      <c r="D1014" s="184">
        <f t="shared" si="15"/>
      </c>
      <c r="E1014" s="97"/>
    </row>
    <row r="1015" spans="1:5" s="167" customFormat="1" ht="19.5" customHeight="1">
      <c r="A1015" s="97" t="s">
        <v>922</v>
      </c>
      <c r="B1015" s="124"/>
      <c r="C1015" s="124"/>
      <c r="D1015" s="184">
        <f t="shared" si="15"/>
      </c>
      <c r="E1015" s="97"/>
    </row>
    <row r="1016" spans="1:5" s="167" customFormat="1" ht="19.5" customHeight="1">
      <c r="A1016" s="97" t="s">
        <v>923</v>
      </c>
      <c r="B1016" s="124"/>
      <c r="C1016" s="124"/>
      <c r="D1016" s="184">
        <f t="shared" si="15"/>
      </c>
      <c r="E1016" s="97"/>
    </row>
    <row r="1017" spans="1:5" s="167" customFormat="1" ht="19.5" customHeight="1">
      <c r="A1017" s="97" t="s">
        <v>924</v>
      </c>
      <c r="B1017" s="175">
        <f>SUM(B1018:B1021)</f>
        <v>0</v>
      </c>
      <c r="C1017" s="175">
        <f>SUM(C1018:C1021)</f>
        <v>0</v>
      </c>
      <c r="D1017" s="184">
        <f t="shared" si="15"/>
      </c>
      <c r="E1017" s="97"/>
    </row>
    <row r="1018" spans="1:5" s="167" customFormat="1" ht="19.5" customHeight="1">
      <c r="A1018" s="97" t="s">
        <v>925</v>
      </c>
      <c r="B1018" s="124"/>
      <c r="C1018" s="124"/>
      <c r="D1018" s="184">
        <f t="shared" si="15"/>
      </c>
      <c r="E1018" s="97"/>
    </row>
    <row r="1019" spans="1:5" s="167" customFormat="1" ht="19.5" customHeight="1">
      <c r="A1019" s="97" t="s">
        <v>926</v>
      </c>
      <c r="B1019" s="124"/>
      <c r="C1019" s="124"/>
      <c r="D1019" s="184">
        <f t="shared" si="15"/>
      </c>
      <c r="E1019" s="97"/>
    </row>
    <row r="1020" spans="1:5" s="167" customFormat="1" ht="19.5" customHeight="1">
      <c r="A1020" s="97" t="s">
        <v>927</v>
      </c>
      <c r="B1020" s="124"/>
      <c r="C1020" s="124"/>
      <c r="D1020" s="184">
        <f t="shared" si="15"/>
      </c>
      <c r="E1020" s="97"/>
    </row>
    <row r="1021" spans="1:5" s="167" customFormat="1" ht="19.5" customHeight="1">
      <c r="A1021" s="97" t="s">
        <v>928</v>
      </c>
      <c r="B1021" s="124"/>
      <c r="C1021" s="124"/>
      <c r="D1021" s="184">
        <f t="shared" si="15"/>
      </c>
      <c r="E1021" s="97"/>
    </row>
    <row r="1022" spans="1:5" s="167" customFormat="1" ht="19.5" customHeight="1">
      <c r="A1022" s="97" t="s">
        <v>929</v>
      </c>
      <c r="B1022" s="175">
        <f>SUM(B1023:B1024)</f>
        <v>0</v>
      </c>
      <c r="C1022" s="175">
        <f>SUM(C1023:C1024)</f>
        <v>0</v>
      </c>
      <c r="D1022" s="184">
        <f t="shared" si="15"/>
      </c>
      <c r="E1022" s="97"/>
    </row>
    <row r="1023" spans="1:5" s="167" customFormat="1" ht="19.5" customHeight="1">
      <c r="A1023" s="97" t="s">
        <v>930</v>
      </c>
      <c r="B1023" s="124"/>
      <c r="C1023" s="124"/>
      <c r="D1023" s="184">
        <f t="shared" si="15"/>
      </c>
      <c r="E1023" s="97"/>
    </row>
    <row r="1024" spans="1:5" s="167" customFormat="1" ht="19.5" customHeight="1">
      <c r="A1024" s="97" t="s">
        <v>931</v>
      </c>
      <c r="B1024" s="124"/>
      <c r="C1024" s="124"/>
      <c r="D1024" s="184">
        <f t="shared" si="15"/>
      </c>
      <c r="E1024" s="97"/>
    </row>
    <row r="1025" spans="1:5" s="167" customFormat="1" ht="19.5" customHeight="1">
      <c r="A1025" s="97" t="s">
        <v>932</v>
      </c>
      <c r="B1025" s="175">
        <f>SUM(B1026,B1036,B1052,B1057,B1071,B1079,B1085,B1092,)</f>
        <v>2357</v>
      </c>
      <c r="C1025" s="175">
        <f>SUM(C1026,C1036,C1052,C1057,C1071,C1079,C1085,C1092,)</f>
        <v>2149</v>
      </c>
      <c r="D1025" s="184">
        <f t="shared" si="15"/>
        <v>91.2</v>
      </c>
      <c r="E1025" s="97"/>
    </row>
    <row r="1026" spans="1:5" s="167" customFormat="1" ht="19.5" customHeight="1">
      <c r="A1026" s="97" t="s">
        <v>933</v>
      </c>
      <c r="B1026" s="175">
        <f>SUM(B1027:B1035)</f>
        <v>40</v>
      </c>
      <c r="C1026" s="175">
        <f>SUM(C1027:C1035)</f>
        <v>930</v>
      </c>
      <c r="D1026" s="184">
        <f t="shared" si="15"/>
        <v>2325</v>
      </c>
      <c r="E1026" s="97"/>
    </row>
    <row r="1027" spans="1:5" s="167" customFormat="1" ht="19.5" customHeight="1">
      <c r="A1027" s="97" t="s">
        <v>749</v>
      </c>
      <c r="B1027" s="124"/>
      <c r="C1027" s="124"/>
      <c r="D1027" s="184">
        <f t="shared" si="15"/>
      </c>
      <c r="E1027" s="97"/>
    </row>
    <row r="1028" spans="1:5" s="167" customFormat="1" ht="19.5" customHeight="1">
      <c r="A1028" s="97" t="s">
        <v>750</v>
      </c>
      <c r="B1028" s="124"/>
      <c r="C1028" s="124"/>
      <c r="D1028" s="184">
        <f t="shared" si="15"/>
      </c>
      <c r="E1028" s="97"/>
    </row>
    <row r="1029" spans="1:5" s="167" customFormat="1" ht="19.5" customHeight="1">
      <c r="A1029" s="97" t="s">
        <v>751</v>
      </c>
      <c r="B1029" s="124"/>
      <c r="C1029" s="124"/>
      <c r="D1029" s="184">
        <f aca="true" t="shared" si="16" ref="D1029:D1092">IF(B1029=0,"",ROUND(C1029/B1029*100,1))</f>
      </c>
      <c r="E1029" s="97"/>
    </row>
    <row r="1030" spans="1:5" s="167" customFormat="1" ht="19.5" customHeight="1">
      <c r="A1030" s="97" t="s">
        <v>934</v>
      </c>
      <c r="B1030" s="124"/>
      <c r="C1030" s="124"/>
      <c r="D1030" s="184">
        <f t="shared" si="16"/>
      </c>
      <c r="E1030" s="97"/>
    </row>
    <row r="1031" spans="1:5" s="167" customFormat="1" ht="19.5" customHeight="1">
      <c r="A1031" s="97" t="s">
        <v>935</v>
      </c>
      <c r="B1031" s="124"/>
      <c r="C1031" s="124"/>
      <c r="D1031" s="184">
        <f t="shared" si="16"/>
      </c>
      <c r="E1031" s="97"/>
    </row>
    <row r="1032" spans="1:5" s="167" customFormat="1" ht="19.5" customHeight="1">
      <c r="A1032" s="97" t="s">
        <v>936</v>
      </c>
      <c r="B1032" s="124"/>
      <c r="C1032" s="124"/>
      <c r="D1032" s="184">
        <f t="shared" si="16"/>
      </c>
      <c r="E1032" s="97"/>
    </row>
    <row r="1033" spans="1:5" s="167" customFormat="1" ht="19.5" customHeight="1">
      <c r="A1033" s="97" t="s">
        <v>937</v>
      </c>
      <c r="B1033" s="124"/>
      <c r="C1033" s="124"/>
      <c r="D1033" s="184">
        <f t="shared" si="16"/>
      </c>
      <c r="E1033" s="97"/>
    </row>
    <row r="1034" spans="1:5" s="167" customFormat="1" ht="19.5" customHeight="1">
      <c r="A1034" s="97" t="s">
        <v>938</v>
      </c>
      <c r="B1034" s="124"/>
      <c r="C1034" s="124"/>
      <c r="D1034" s="184">
        <f t="shared" si="16"/>
      </c>
      <c r="E1034" s="97"/>
    </row>
    <row r="1035" spans="1:5" s="167" customFormat="1" ht="19.5" customHeight="1">
      <c r="A1035" s="97" t="s">
        <v>939</v>
      </c>
      <c r="B1035" s="124">
        <v>40</v>
      </c>
      <c r="C1035" s="124">
        <v>930</v>
      </c>
      <c r="D1035" s="184">
        <f t="shared" si="16"/>
        <v>2325</v>
      </c>
      <c r="E1035" s="97"/>
    </row>
    <row r="1036" spans="1:5" s="167" customFormat="1" ht="19.5" customHeight="1">
      <c r="A1036" s="97" t="s">
        <v>940</v>
      </c>
      <c r="B1036" s="175">
        <f>SUM(B1037:B1051)</f>
        <v>0</v>
      </c>
      <c r="C1036" s="175">
        <f>SUM(C1037:C1051)</f>
        <v>0</v>
      </c>
      <c r="D1036" s="184">
        <f t="shared" si="16"/>
      </c>
      <c r="E1036" s="97"/>
    </row>
    <row r="1037" spans="1:5" s="167" customFormat="1" ht="19.5" customHeight="1">
      <c r="A1037" s="97" t="s">
        <v>749</v>
      </c>
      <c r="B1037" s="124"/>
      <c r="C1037" s="124"/>
      <c r="D1037" s="184">
        <f t="shared" si="16"/>
      </c>
      <c r="E1037" s="97"/>
    </row>
    <row r="1038" spans="1:5" s="167" customFormat="1" ht="19.5" customHeight="1">
      <c r="A1038" s="97" t="s">
        <v>750</v>
      </c>
      <c r="B1038" s="124"/>
      <c r="C1038" s="124"/>
      <c r="D1038" s="184">
        <f t="shared" si="16"/>
      </c>
      <c r="E1038" s="97"/>
    </row>
    <row r="1039" spans="1:5" s="167" customFormat="1" ht="19.5" customHeight="1">
      <c r="A1039" s="97" t="s">
        <v>751</v>
      </c>
      <c r="B1039" s="124"/>
      <c r="C1039" s="124"/>
      <c r="D1039" s="184">
        <f t="shared" si="16"/>
      </c>
      <c r="E1039" s="97"/>
    </row>
    <row r="1040" spans="1:5" s="167" customFormat="1" ht="19.5" customHeight="1">
      <c r="A1040" s="97" t="s">
        <v>941</v>
      </c>
      <c r="B1040" s="124"/>
      <c r="C1040" s="124"/>
      <c r="D1040" s="184">
        <f t="shared" si="16"/>
      </c>
      <c r="E1040" s="97"/>
    </row>
    <row r="1041" spans="1:5" s="167" customFormat="1" ht="19.5" customHeight="1">
      <c r="A1041" s="97" t="s">
        <v>942</v>
      </c>
      <c r="B1041" s="124"/>
      <c r="C1041" s="124"/>
      <c r="D1041" s="184">
        <f t="shared" si="16"/>
      </c>
      <c r="E1041" s="97"/>
    </row>
    <row r="1042" spans="1:5" s="167" customFormat="1" ht="19.5" customHeight="1">
      <c r="A1042" s="97" t="s">
        <v>943</v>
      </c>
      <c r="B1042" s="124"/>
      <c r="C1042" s="124"/>
      <c r="D1042" s="184">
        <f t="shared" si="16"/>
      </c>
      <c r="E1042" s="97"/>
    </row>
    <row r="1043" spans="1:5" s="167" customFormat="1" ht="19.5" customHeight="1">
      <c r="A1043" s="97" t="s">
        <v>944</v>
      </c>
      <c r="B1043" s="124"/>
      <c r="C1043" s="124"/>
      <c r="D1043" s="184">
        <f t="shared" si="16"/>
      </c>
      <c r="E1043" s="97"/>
    </row>
    <row r="1044" spans="1:5" s="167" customFormat="1" ht="19.5" customHeight="1">
      <c r="A1044" s="97" t="s">
        <v>945</v>
      </c>
      <c r="B1044" s="124"/>
      <c r="C1044" s="124"/>
      <c r="D1044" s="184">
        <f t="shared" si="16"/>
      </c>
      <c r="E1044" s="97"/>
    </row>
    <row r="1045" spans="1:5" s="167" customFormat="1" ht="19.5" customHeight="1">
      <c r="A1045" s="97" t="s">
        <v>946</v>
      </c>
      <c r="B1045" s="124"/>
      <c r="C1045" s="124"/>
      <c r="D1045" s="184">
        <f t="shared" si="16"/>
      </c>
      <c r="E1045" s="97"/>
    </row>
    <row r="1046" spans="1:5" s="167" customFormat="1" ht="19.5" customHeight="1">
      <c r="A1046" s="97" t="s">
        <v>947</v>
      </c>
      <c r="B1046" s="124"/>
      <c r="C1046" s="124"/>
      <c r="D1046" s="184">
        <f t="shared" si="16"/>
      </c>
      <c r="E1046" s="97"/>
    </row>
    <row r="1047" spans="1:5" s="167" customFormat="1" ht="19.5" customHeight="1">
      <c r="A1047" s="97" t="s">
        <v>948</v>
      </c>
      <c r="B1047" s="124"/>
      <c r="C1047" s="124"/>
      <c r="D1047" s="184">
        <f t="shared" si="16"/>
      </c>
      <c r="E1047" s="97"/>
    </row>
    <row r="1048" spans="1:5" s="167" customFormat="1" ht="19.5" customHeight="1">
      <c r="A1048" s="97" t="s">
        <v>949</v>
      </c>
      <c r="B1048" s="124"/>
      <c r="C1048" s="124"/>
      <c r="D1048" s="184">
        <f t="shared" si="16"/>
      </c>
      <c r="E1048" s="97"/>
    </row>
    <row r="1049" spans="1:5" s="167" customFormat="1" ht="19.5" customHeight="1">
      <c r="A1049" s="97" t="s">
        <v>950</v>
      </c>
      <c r="B1049" s="124"/>
      <c r="C1049" s="124"/>
      <c r="D1049" s="184">
        <f t="shared" si="16"/>
      </c>
      <c r="E1049" s="97"/>
    </row>
    <row r="1050" spans="1:5" s="167" customFormat="1" ht="19.5" customHeight="1">
      <c r="A1050" s="97" t="s">
        <v>951</v>
      </c>
      <c r="B1050" s="124"/>
      <c r="C1050" s="124"/>
      <c r="D1050" s="184">
        <f t="shared" si="16"/>
      </c>
      <c r="E1050" s="97"/>
    </row>
    <row r="1051" spans="1:5" s="167" customFormat="1" ht="19.5" customHeight="1">
      <c r="A1051" s="97" t="s">
        <v>952</v>
      </c>
      <c r="B1051" s="124"/>
      <c r="C1051" s="124"/>
      <c r="D1051" s="184">
        <f t="shared" si="16"/>
      </c>
      <c r="E1051" s="97"/>
    </row>
    <row r="1052" spans="1:5" s="167" customFormat="1" ht="19.5" customHeight="1">
      <c r="A1052" s="97" t="s">
        <v>953</v>
      </c>
      <c r="B1052" s="175">
        <f>SUM(B1053:B1056)</f>
        <v>0</v>
      </c>
      <c r="C1052" s="175">
        <f>SUM(C1053:C1056)</f>
        <v>0</v>
      </c>
      <c r="D1052" s="184">
        <f t="shared" si="16"/>
      </c>
      <c r="E1052" s="97"/>
    </row>
    <row r="1053" spans="1:5" s="167" customFormat="1" ht="19.5" customHeight="1">
      <c r="A1053" s="97" t="s">
        <v>749</v>
      </c>
      <c r="B1053" s="124"/>
      <c r="C1053" s="124"/>
      <c r="D1053" s="184">
        <f t="shared" si="16"/>
      </c>
      <c r="E1053" s="97"/>
    </row>
    <row r="1054" spans="1:5" s="167" customFormat="1" ht="19.5" customHeight="1">
      <c r="A1054" s="97" t="s">
        <v>750</v>
      </c>
      <c r="B1054" s="124"/>
      <c r="C1054" s="124"/>
      <c r="D1054" s="184">
        <f t="shared" si="16"/>
      </c>
      <c r="E1054" s="97"/>
    </row>
    <row r="1055" spans="1:5" s="167" customFormat="1" ht="19.5" customHeight="1">
      <c r="A1055" s="97" t="s">
        <v>751</v>
      </c>
      <c r="B1055" s="124"/>
      <c r="C1055" s="124"/>
      <c r="D1055" s="184">
        <f t="shared" si="16"/>
      </c>
      <c r="E1055" s="97"/>
    </row>
    <row r="1056" spans="1:5" s="167" customFormat="1" ht="19.5" customHeight="1">
      <c r="A1056" s="97" t="s">
        <v>954</v>
      </c>
      <c r="B1056" s="124"/>
      <c r="C1056" s="124"/>
      <c r="D1056" s="184">
        <f t="shared" si="16"/>
      </c>
      <c r="E1056" s="97"/>
    </row>
    <row r="1057" spans="1:5" s="167" customFormat="1" ht="19.5" customHeight="1">
      <c r="A1057" s="97" t="s">
        <v>955</v>
      </c>
      <c r="B1057" s="175">
        <f>SUM(B1058:B1070)</f>
        <v>1497</v>
      </c>
      <c r="C1057" s="175">
        <f>SUM(C1058:C1070)</f>
        <v>847</v>
      </c>
      <c r="D1057" s="184">
        <f t="shared" si="16"/>
        <v>56.6</v>
      </c>
      <c r="E1057" s="97"/>
    </row>
    <row r="1058" spans="1:5" s="167" customFormat="1" ht="19.5" customHeight="1">
      <c r="A1058" s="97" t="s">
        <v>749</v>
      </c>
      <c r="B1058" s="124">
        <v>615</v>
      </c>
      <c r="C1058" s="124">
        <v>629</v>
      </c>
      <c r="D1058" s="184">
        <f t="shared" si="16"/>
        <v>102.3</v>
      </c>
      <c r="E1058" s="97" t="s">
        <v>327</v>
      </c>
    </row>
    <row r="1059" spans="1:5" s="167" customFormat="1" ht="19.5" customHeight="1">
      <c r="A1059" s="97" t="s">
        <v>750</v>
      </c>
      <c r="B1059" s="124"/>
      <c r="C1059" s="124"/>
      <c r="D1059" s="184">
        <f t="shared" si="16"/>
      </c>
      <c r="E1059" s="97"/>
    </row>
    <row r="1060" spans="1:5" s="167" customFormat="1" ht="19.5" customHeight="1">
      <c r="A1060" s="97" t="s">
        <v>751</v>
      </c>
      <c r="B1060" s="124"/>
      <c r="C1060" s="124"/>
      <c r="D1060" s="184">
        <f t="shared" si="16"/>
      </c>
      <c r="E1060" s="97"/>
    </row>
    <row r="1061" spans="1:5" s="167" customFormat="1" ht="19.5" customHeight="1">
      <c r="A1061" s="97" t="s">
        <v>956</v>
      </c>
      <c r="B1061" s="124"/>
      <c r="C1061" s="124"/>
      <c r="D1061" s="184">
        <f t="shared" si="16"/>
      </c>
      <c r="E1061" s="97"/>
    </row>
    <row r="1062" spans="1:5" s="167" customFormat="1" ht="19.5" customHeight="1">
      <c r="A1062" s="97" t="s">
        <v>957</v>
      </c>
      <c r="B1062" s="124"/>
      <c r="C1062" s="124"/>
      <c r="D1062" s="184">
        <f t="shared" si="16"/>
      </c>
      <c r="E1062" s="97"/>
    </row>
    <row r="1063" spans="1:5" s="167" customFormat="1" ht="19.5" customHeight="1">
      <c r="A1063" s="97" t="s">
        <v>958</v>
      </c>
      <c r="B1063" s="124"/>
      <c r="C1063" s="124"/>
      <c r="D1063" s="184">
        <f t="shared" si="16"/>
      </c>
      <c r="E1063" s="97"/>
    </row>
    <row r="1064" spans="1:5" s="167" customFormat="1" ht="19.5" customHeight="1">
      <c r="A1064" s="97" t="s">
        <v>959</v>
      </c>
      <c r="B1064" s="124"/>
      <c r="C1064" s="124"/>
      <c r="D1064" s="184">
        <f t="shared" si="16"/>
      </c>
      <c r="E1064" s="97"/>
    </row>
    <row r="1065" spans="1:5" s="167" customFormat="1" ht="19.5" customHeight="1">
      <c r="A1065" s="97" t="s">
        <v>960</v>
      </c>
      <c r="B1065" s="124"/>
      <c r="C1065" s="124"/>
      <c r="D1065" s="184">
        <f t="shared" si="16"/>
      </c>
      <c r="E1065" s="97"/>
    </row>
    <row r="1066" spans="1:5" s="167" customFormat="1" ht="19.5" customHeight="1">
      <c r="A1066" s="97" t="s">
        <v>961</v>
      </c>
      <c r="B1066" s="124">
        <v>826</v>
      </c>
      <c r="C1066" s="124">
        <v>218</v>
      </c>
      <c r="D1066" s="184">
        <f t="shared" si="16"/>
        <v>26.4</v>
      </c>
      <c r="E1066" s="97"/>
    </row>
    <row r="1067" spans="1:5" s="167" customFormat="1" ht="19.5" customHeight="1">
      <c r="A1067" s="97" t="s">
        <v>962</v>
      </c>
      <c r="B1067" s="124"/>
      <c r="C1067" s="124"/>
      <c r="D1067" s="184">
        <f t="shared" si="16"/>
      </c>
      <c r="E1067" s="97"/>
    </row>
    <row r="1068" spans="1:5" s="167" customFormat="1" ht="19.5" customHeight="1">
      <c r="A1068" s="97" t="s">
        <v>907</v>
      </c>
      <c r="B1068" s="124"/>
      <c r="C1068" s="124"/>
      <c r="D1068" s="184">
        <f t="shared" si="16"/>
      </c>
      <c r="E1068" s="97"/>
    </row>
    <row r="1069" spans="1:5" s="167" customFormat="1" ht="19.5" customHeight="1">
      <c r="A1069" s="97" t="s">
        <v>963</v>
      </c>
      <c r="B1069" s="124"/>
      <c r="C1069" s="124"/>
      <c r="D1069" s="184">
        <f t="shared" si="16"/>
      </c>
      <c r="E1069" s="97"/>
    </row>
    <row r="1070" spans="1:5" s="167" customFormat="1" ht="19.5" customHeight="1">
      <c r="A1070" s="97" t="s">
        <v>964</v>
      </c>
      <c r="B1070" s="124">
        <v>56</v>
      </c>
      <c r="C1070" s="124"/>
      <c r="D1070" s="184">
        <f t="shared" si="16"/>
        <v>0</v>
      </c>
      <c r="E1070" s="97"/>
    </row>
    <row r="1071" spans="1:5" s="167" customFormat="1" ht="19.5" customHeight="1">
      <c r="A1071" s="97" t="s">
        <v>965</v>
      </c>
      <c r="B1071" s="175">
        <f>SUM(B1072:B1078)</f>
        <v>670</v>
      </c>
      <c r="C1071" s="175">
        <f>SUM(C1072:C1078)</f>
        <v>372</v>
      </c>
      <c r="D1071" s="184">
        <f t="shared" si="16"/>
        <v>55.5</v>
      </c>
      <c r="E1071" s="97"/>
    </row>
    <row r="1072" spans="1:5" s="167" customFormat="1" ht="19.5" customHeight="1">
      <c r="A1072" s="97" t="s">
        <v>749</v>
      </c>
      <c r="B1072" s="124">
        <v>653</v>
      </c>
      <c r="C1072" s="124">
        <v>368</v>
      </c>
      <c r="D1072" s="184">
        <f t="shared" si="16"/>
        <v>56.4</v>
      </c>
      <c r="E1072" s="97" t="s">
        <v>327</v>
      </c>
    </row>
    <row r="1073" spans="1:5" s="167" customFormat="1" ht="19.5" customHeight="1">
      <c r="A1073" s="97" t="s">
        <v>750</v>
      </c>
      <c r="B1073" s="124"/>
      <c r="C1073" s="124"/>
      <c r="D1073" s="184">
        <f t="shared" si="16"/>
      </c>
      <c r="E1073" s="97"/>
    </row>
    <row r="1074" spans="1:5" s="167" customFormat="1" ht="19.5" customHeight="1">
      <c r="A1074" s="97" t="s">
        <v>751</v>
      </c>
      <c r="B1074" s="124"/>
      <c r="C1074" s="124"/>
      <c r="D1074" s="184">
        <f t="shared" si="16"/>
      </c>
      <c r="E1074" s="97"/>
    </row>
    <row r="1075" spans="1:5" s="167" customFormat="1" ht="19.5" customHeight="1">
      <c r="A1075" s="97" t="s">
        <v>966</v>
      </c>
      <c r="B1075" s="124"/>
      <c r="C1075" s="124"/>
      <c r="D1075" s="184">
        <f t="shared" si="16"/>
      </c>
      <c r="E1075" s="97"/>
    </row>
    <row r="1076" spans="1:5" s="167" customFormat="1" ht="19.5" customHeight="1">
      <c r="A1076" s="97" t="s">
        <v>967</v>
      </c>
      <c r="B1076" s="124"/>
      <c r="C1076" s="124"/>
      <c r="D1076" s="184">
        <f t="shared" si="16"/>
      </c>
      <c r="E1076" s="97"/>
    </row>
    <row r="1077" spans="1:5" s="167" customFormat="1" ht="19.5" customHeight="1">
      <c r="A1077" s="97" t="s">
        <v>968</v>
      </c>
      <c r="B1077" s="124"/>
      <c r="C1077" s="124"/>
      <c r="D1077" s="184">
        <f t="shared" si="16"/>
      </c>
      <c r="E1077" s="97"/>
    </row>
    <row r="1078" spans="1:5" s="167" customFormat="1" ht="19.5" customHeight="1">
      <c r="A1078" s="97" t="s">
        <v>969</v>
      </c>
      <c r="B1078" s="124">
        <v>17</v>
      </c>
      <c r="C1078" s="124">
        <v>4</v>
      </c>
      <c r="D1078" s="184">
        <f t="shared" si="16"/>
        <v>23.5</v>
      </c>
      <c r="E1078" s="97"/>
    </row>
    <row r="1079" spans="1:5" s="167" customFormat="1" ht="19.5" customHeight="1">
      <c r="A1079" s="97" t="s">
        <v>970</v>
      </c>
      <c r="B1079" s="175">
        <f>SUM(B1080:B1084)</f>
        <v>0</v>
      </c>
      <c r="C1079" s="175">
        <f>SUM(C1080:C1084)</f>
        <v>0</v>
      </c>
      <c r="D1079" s="184">
        <f t="shared" si="16"/>
      </c>
      <c r="E1079" s="97"/>
    </row>
    <row r="1080" spans="1:5" s="167" customFormat="1" ht="19.5" customHeight="1">
      <c r="A1080" s="97" t="s">
        <v>749</v>
      </c>
      <c r="B1080" s="124"/>
      <c r="C1080" s="124"/>
      <c r="D1080" s="184">
        <f t="shared" si="16"/>
      </c>
      <c r="E1080" s="97"/>
    </row>
    <row r="1081" spans="1:5" s="167" customFormat="1" ht="19.5" customHeight="1">
      <c r="A1081" s="97" t="s">
        <v>750</v>
      </c>
      <c r="B1081" s="124"/>
      <c r="C1081" s="124"/>
      <c r="D1081" s="184">
        <f t="shared" si="16"/>
      </c>
      <c r="E1081" s="97"/>
    </row>
    <row r="1082" spans="1:5" s="167" customFormat="1" ht="19.5" customHeight="1">
      <c r="A1082" s="97" t="s">
        <v>751</v>
      </c>
      <c r="B1082" s="124"/>
      <c r="C1082" s="124"/>
      <c r="D1082" s="184">
        <f t="shared" si="16"/>
      </c>
      <c r="E1082" s="97"/>
    </row>
    <row r="1083" spans="1:5" s="167" customFormat="1" ht="19.5" customHeight="1">
      <c r="A1083" s="97" t="s">
        <v>971</v>
      </c>
      <c r="B1083" s="124"/>
      <c r="C1083" s="124"/>
      <c r="D1083" s="184">
        <f t="shared" si="16"/>
      </c>
      <c r="E1083" s="97"/>
    </row>
    <row r="1084" spans="1:5" s="167" customFormat="1" ht="19.5" customHeight="1">
      <c r="A1084" s="97" t="s">
        <v>972</v>
      </c>
      <c r="B1084" s="124"/>
      <c r="C1084" s="124"/>
      <c r="D1084" s="184">
        <f t="shared" si="16"/>
      </c>
      <c r="E1084" s="97"/>
    </row>
    <row r="1085" spans="1:5" s="167" customFormat="1" ht="19.5" customHeight="1">
      <c r="A1085" s="97" t="s">
        <v>973</v>
      </c>
      <c r="B1085" s="175">
        <f>SUM(B1086:B1091)</f>
        <v>150</v>
      </c>
      <c r="C1085" s="175">
        <f>SUM(C1086:C1091)</f>
        <v>0</v>
      </c>
      <c r="D1085" s="184">
        <f t="shared" si="16"/>
        <v>0</v>
      </c>
      <c r="E1085" s="97"/>
    </row>
    <row r="1086" spans="1:5" s="167" customFormat="1" ht="19.5" customHeight="1">
      <c r="A1086" s="97" t="s">
        <v>749</v>
      </c>
      <c r="B1086" s="124"/>
      <c r="C1086" s="124"/>
      <c r="D1086" s="184">
        <f t="shared" si="16"/>
      </c>
      <c r="E1086" s="97"/>
    </row>
    <row r="1087" spans="1:5" s="167" customFormat="1" ht="19.5" customHeight="1">
      <c r="A1087" s="97" t="s">
        <v>750</v>
      </c>
      <c r="B1087" s="124"/>
      <c r="C1087" s="124"/>
      <c r="D1087" s="184">
        <f t="shared" si="16"/>
      </c>
      <c r="E1087" s="97"/>
    </row>
    <row r="1088" spans="1:5" s="167" customFormat="1" ht="19.5" customHeight="1">
      <c r="A1088" s="97" t="s">
        <v>751</v>
      </c>
      <c r="B1088" s="124"/>
      <c r="C1088" s="124"/>
      <c r="D1088" s="184">
        <f t="shared" si="16"/>
      </c>
      <c r="E1088" s="97"/>
    </row>
    <row r="1089" spans="1:5" s="167" customFormat="1" ht="19.5" customHeight="1">
      <c r="A1089" s="97" t="s">
        <v>974</v>
      </c>
      <c r="B1089" s="124"/>
      <c r="C1089" s="124"/>
      <c r="D1089" s="184">
        <f t="shared" si="16"/>
      </c>
      <c r="E1089" s="97"/>
    </row>
    <row r="1090" spans="1:5" s="167" customFormat="1" ht="19.5" customHeight="1">
      <c r="A1090" s="97" t="s">
        <v>975</v>
      </c>
      <c r="B1090" s="124">
        <v>150</v>
      </c>
      <c r="C1090" s="124"/>
      <c r="D1090" s="184">
        <f t="shared" si="16"/>
        <v>0</v>
      </c>
      <c r="E1090" s="97"/>
    </row>
    <row r="1091" spans="1:5" s="167" customFormat="1" ht="19.5" customHeight="1">
      <c r="A1091" s="97" t="s">
        <v>976</v>
      </c>
      <c r="B1091" s="124"/>
      <c r="C1091" s="124"/>
      <c r="D1091" s="184">
        <f t="shared" si="16"/>
      </c>
      <c r="E1091" s="97"/>
    </row>
    <row r="1092" spans="1:5" s="167" customFormat="1" ht="19.5" customHeight="1">
      <c r="A1092" s="97" t="s">
        <v>977</v>
      </c>
      <c r="B1092" s="175">
        <f>SUM(B1093:B1098)</f>
        <v>0</v>
      </c>
      <c r="C1092" s="175">
        <f>SUM(C1093:C1098)</f>
        <v>0</v>
      </c>
      <c r="D1092" s="184">
        <f t="shared" si="16"/>
      </c>
      <c r="E1092" s="97"/>
    </row>
    <row r="1093" spans="1:5" s="167" customFormat="1" ht="19.5" customHeight="1">
      <c r="A1093" s="97" t="s">
        <v>978</v>
      </c>
      <c r="B1093" s="124"/>
      <c r="C1093" s="124"/>
      <c r="D1093" s="184">
        <f aca="true" t="shared" si="17" ref="D1093:D1156">IF(B1093=0,"",ROUND(C1093/B1093*100,1))</f>
      </c>
      <c r="E1093" s="97"/>
    </row>
    <row r="1094" spans="1:5" s="167" customFormat="1" ht="19.5" customHeight="1">
      <c r="A1094" s="97" t="s">
        <v>979</v>
      </c>
      <c r="B1094" s="124"/>
      <c r="C1094" s="124"/>
      <c r="D1094" s="184">
        <f t="shared" si="17"/>
      </c>
      <c r="E1094" s="97"/>
    </row>
    <row r="1095" spans="1:5" s="167" customFormat="1" ht="19.5" customHeight="1">
      <c r="A1095" s="97" t="s">
        <v>980</v>
      </c>
      <c r="B1095" s="124"/>
      <c r="C1095" s="124"/>
      <c r="D1095" s="184">
        <f t="shared" si="17"/>
      </c>
      <c r="E1095" s="97"/>
    </row>
    <row r="1096" spans="1:5" s="167" customFormat="1" ht="19.5" customHeight="1">
      <c r="A1096" s="97" t="s">
        <v>981</v>
      </c>
      <c r="B1096" s="124"/>
      <c r="C1096" s="124"/>
      <c r="D1096" s="184">
        <f t="shared" si="17"/>
      </c>
      <c r="E1096" s="97"/>
    </row>
    <row r="1097" spans="1:5" s="167" customFormat="1" ht="19.5" customHeight="1">
      <c r="A1097" s="97" t="s">
        <v>982</v>
      </c>
      <c r="B1097" s="124"/>
      <c r="C1097" s="124"/>
      <c r="D1097" s="184">
        <f t="shared" si="17"/>
      </c>
      <c r="E1097" s="97"/>
    </row>
    <row r="1098" spans="1:5" s="167" customFormat="1" ht="19.5" customHeight="1">
      <c r="A1098" s="97" t="s">
        <v>983</v>
      </c>
      <c r="B1098" s="124"/>
      <c r="C1098" s="124"/>
      <c r="D1098" s="184">
        <f t="shared" si="17"/>
      </c>
      <c r="E1098" s="97"/>
    </row>
    <row r="1099" spans="1:5" s="167" customFormat="1" ht="19.5" customHeight="1">
      <c r="A1099" s="97" t="s">
        <v>984</v>
      </c>
      <c r="B1099" s="175">
        <f>SUM(B1100,B1110,B1117,B1123,)</f>
        <v>42</v>
      </c>
      <c r="C1099" s="175">
        <f>SUM(C1100,C1110,C1117,C1123,)</f>
        <v>98</v>
      </c>
      <c r="D1099" s="184">
        <f t="shared" si="17"/>
        <v>233.3</v>
      </c>
      <c r="E1099" s="97"/>
    </row>
    <row r="1100" spans="1:5" s="167" customFormat="1" ht="19.5" customHeight="1">
      <c r="A1100" s="97" t="s">
        <v>985</v>
      </c>
      <c r="B1100" s="175">
        <f>SUM(B1101:B1109)</f>
        <v>0</v>
      </c>
      <c r="C1100" s="175">
        <f>SUM(C1101:C1109)</f>
        <v>60</v>
      </c>
      <c r="D1100" s="184">
        <f t="shared" si="17"/>
      </c>
      <c r="E1100" s="97"/>
    </row>
    <row r="1101" spans="1:5" s="167" customFormat="1" ht="19.5" customHeight="1">
      <c r="A1101" s="97" t="s">
        <v>749</v>
      </c>
      <c r="B1101" s="124"/>
      <c r="C1101" s="124"/>
      <c r="D1101" s="184">
        <f t="shared" si="17"/>
      </c>
      <c r="E1101" s="97"/>
    </row>
    <row r="1102" spans="1:5" s="167" customFormat="1" ht="19.5" customHeight="1">
      <c r="A1102" s="97" t="s">
        <v>750</v>
      </c>
      <c r="B1102" s="124"/>
      <c r="C1102" s="124"/>
      <c r="D1102" s="184">
        <f t="shared" si="17"/>
      </c>
      <c r="E1102" s="97"/>
    </row>
    <row r="1103" spans="1:5" s="167" customFormat="1" ht="19.5" customHeight="1">
      <c r="A1103" s="97" t="s">
        <v>751</v>
      </c>
      <c r="B1103" s="124"/>
      <c r="C1103" s="124"/>
      <c r="D1103" s="184">
        <f t="shared" si="17"/>
      </c>
      <c r="E1103" s="97"/>
    </row>
    <row r="1104" spans="1:5" s="167" customFormat="1" ht="19.5" customHeight="1">
      <c r="A1104" s="97" t="s">
        <v>986</v>
      </c>
      <c r="B1104" s="124"/>
      <c r="C1104" s="124"/>
      <c r="D1104" s="184">
        <f t="shared" si="17"/>
      </c>
      <c r="E1104" s="97"/>
    </row>
    <row r="1105" spans="1:5" s="167" customFormat="1" ht="19.5" customHeight="1">
      <c r="A1105" s="97" t="s">
        <v>987</v>
      </c>
      <c r="B1105" s="124"/>
      <c r="C1105" s="124"/>
      <c r="D1105" s="184">
        <f t="shared" si="17"/>
      </c>
      <c r="E1105" s="97"/>
    </row>
    <row r="1106" spans="1:5" s="167" customFormat="1" ht="19.5" customHeight="1">
      <c r="A1106" s="97" t="s">
        <v>988</v>
      </c>
      <c r="B1106" s="124"/>
      <c r="C1106" s="124"/>
      <c r="D1106" s="184">
        <f t="shared" si="17"/>
      </c>
      <c r="E1106" s="97"/>
    </row>
    <row r="1107" spans="1:5" s="167" customFormat="1" ht="19.5" customHeight="1">
      <c r="A1107" s="97" t="s">
        <v>989</v>
      </c>
      <c r="B1107" s="124"/>
      <c r="C1107" s="124"/>
      <c r="D1107" s="184">
        <f t="shared" si="17"/>
      </c>
      <c r="E1107" s="97"/>
    </row>
    <row r="1108" spans="1:5" s="167" customFormat="1" ht="19.5" customHeight="1">
      <c r="A1108" s="97" t="s">
        <v>769</v>
      </c>
      <c r="B1108" s="124"/>
      <c r="C1108" s="124"/>
      <c r="D1108" s="184">
        <f t="shared" si="17"/>
      </c>
      <c r="E1108" s="97"/>
    </row>
    <row r="1109" spans="1:5" s="167" customFormat="1" ht="19.5" customHeight="1">
      <c r="A1109" s="97" t="s">
        <v>990</v>
      </c>
      <c r="B1109" s="124"/>
      <c r="C1109" s="124">
        <v>60</v>
      </c>
      <c r="D1109" s="184">
        <f t="shared" si="17"/>
      </c>
      <c r="E1109" s="97"/>
    </row>
    <row r="1110" spans="1:5" s="167" customFormat="1" ht="19.5" customHeight="1">
      <c r="A1110" s="97" t="s">
        <v>991</v>
      </c>
      <c r="B1110" s="175">
        <f>SUM(B1111:B1116)</f>
        <v>42</v>
      </c>
      <c r="C1110" s="175">
        <f>SUM(C1111:C1116)</f>
        <v>38</v>
      </c>
      <c r="D1110" s="184">
        <f t="shared" si="17"/>
        <v>90.5</v>
      </c>
      <c r="E1110" s="97"/>
    </row>
    <row r="1111" spans="1:5" s="167" customFormat="1" ht="19.5" customHeight="1">
      <c r="A1111" s="97" t="s">
        <v>749</v>
      </c>
      <c r="B1111" s="124"/>
      <c r="C1111" s="124"/>
      <c r="D1111" s="184">
        <f t="shared" si="17"/>
      </c>
      <c r="E1111" s="97"/>
    </row>
    <row r="1112" spans="1:5" s="167" customFormat="1" ht="19.5" customHeight="1">
      <c r="A1112" s="97" t="s">
        <v>750</v>
      </c>
      <c r="B1112" s="124"/>
      <c r="C1112" s="124"/>
      <c r="D1112" s="184">
        <f t="shared" si="17"/>
      </c>
      <c r="E1112" s="97"/>
    </row>
    <row r="1113" spans="1:5" s="167" customFormat="1" ht="19.5" customHeight="1">
      <c r="A1113" s="97" t="s">
        <v>751</v>
      </c>
      <c r="B1113" s="124"/>
      <c r="C1113" s="124"/>
      <c r="D1113" s="184">
        <f t="shared" si="17"/>
      </c>
      <c r="E1113" s="97"/>
    </row>
    <row r="1114" spans="1:5" s="167" customFormat="1" ht="19.5" customHeight="1">
      <c r="A1114" s="97" t="s">
        <v>992</v>
      </c>
      <c r="B1114" s="124"/>
      <c r="C1114" s="124"/>
      <c r="D1114" s="184">
        <f t="shared" si="17"/>
      </c>
      <c r="E1114" s="97"/>
    </row>
    <row r="1115" spans="1:5" s="167" customFormat="1" ht="19.5" customHeight="1">
      <c r="A1115" s="97" t="s">
        <v>993</v>
      </c>
      <c r="B1115" s="124"/>
      <c r="C1115" s="124"/>
      <c r="D1115" s="184">
        <f t="shared" si="17"/>
      </c>
      <c r="E1115" s="97"/>
    </row>
    <row r="1116" spans="1:5" s="167" customFormat="1" ht="19.5" customHeight="1">
      <c r="A1116" s="97" t="s">
        <v>994</v>
      </c>
      <c r="B1116" s="124">
        <v>42</v>
      </c>
      <c r="C1116" s="124">
        <v>38</v>
      </c>
      <c r="D1116" s="184">
        <f t="shared" si="17"/>
        <v>90.5</v>
      </c>
      <c r="E1116" s="97"/>
    </row>
    <row r="1117" spans="1:5" s="167" customFormat="1" ht="19.5" customHeight="1">
      <c r="A1117" s="97" t="s">
        <v>995</v>
      </c>
      <c r="B1117" s="175">
        <f>SUM(B1118:B1122)</f>
        <v>0</v>
      </c>
      <c r="C1117" s="175">
        <f>SUM(C1118:C1122)</f>
        <v>0</v>
      </c>
      <c r="D1117" s="184">
        <f t="shared" si="17"/>
      </c>
      <c r="E1117" s="97"/>
    </row>
    <row r="1118" spans="1:5" s="167" customFormat="1" ht="19.5" customHeight="1">
      <c r="A1118" s="97" t="s">
        <v>749</v>
      </c>
      <c r="B1118" s="124"/>
      <c r="C1118" s="124"/>
      <c r="D1118" s="184">
        <f t="shared" si="17"/>
      </c>
      <c r="E1118" s="97"/>
    </row>
    <row r="1119" spans="1:5" s="167" customFormat="1" ht="19.5" customHeight="1">
      <c r="A1119" s="97" t="s">
        <v>750</v>
      </c>
      <c r="B1119" s="124"/>
      <c r="C1119" s="124"/>
      <c r="D1119" s="184">
        <f t="shared" si="17"/>
      </c>
      <c r="E1119" s="97"/>
    </row>
    <row r="1120" spans="1:5" s="167" customFormat="1" ht="19.5" customHeight="1">
      <c r="A1120" s="97" t="s">
        <v>751</v>
      </c>
      <c r="B1120" s="124"/>
      <c r="C1120" s="124"/>
      <c r="D1120" s="184">
        <f t="shared" si="17"/>
      </c>
      <c r="E1120" s="97"/>
    </row>
    <row r="1121" spans="1:5" s="167" customFormat="1" ht="19.5" customHeight="1">
      <c r="A1121" s="97" t="s">
        <v>996</v>
      </c>
      <c r="B1121" s="124"/>
      <c r="C1121" s="124"/>
      <c r="D1121" s="184">
        <f t="shared" si="17"/>
      </c>
      <c r="E1121" s="97"/>
    </row>
    <row r="1122" spans="1:5" s="167" customFormat="1" ht="19.5" customHeight="1">
      <c r="A1122" s="97" t="s">
        <v>997</v>
      </c>
      <c r="B1122" s="124"/>
      <c r="C1122" s="124"/>
      <c r="D1122" s="184">
        <f t="shared" si="17"/>
      </c>
      <c r="E1122" s="97"/>
    </row>
    <row r="1123" spans="1:5" s="167" customFormat="1" ht="19.5" customHeight="1">
      <c r="A1123" s="97" t="s">
        <v>998</v>
      </c>
      <c r="B1123" s="175">
        <f>SUM(B1124:B1125)</f>
        <v>0</v>
      </c>
      <c r="C1123" s="175">
        <f>SUM(C1124:C1125)</f>
        <v>0</v>
      </c>
      <c r="D1123" s="184">
        <f t="shared" si="17"/>
      </c>
      <c r="E1123" s="97"/>
    </row>
    <row r="1124" spans="1:5" s="167" customFormat="1" ht="19.5" customHeight="1">
      <c r="A1124" s="97" t="s">
        <v>999</v>
      </c>
      <c r="B1124" s="124"/>
      <c r="C1124" s="124"/>
      <c r="D1124" s="184">
        <f t="shared" si="17"/>
      </c>
      <c r="E1124" s="97"/>
    </row>
    <row r="1125" spans="1:5" s="167" customFormat="1" ht="19.5" customHeight="1">
      <c r="A1125" s="97" t="s">
        <v>1000</v>
      </c>
      <c r="B1125" s="124"/>
      <c r="C1125" s="124"/>
      <c r="D1125" s="184">
        <f t="shared" si="17"/>
      </c>
      <c r="E1125" s="97"/>
    </row>
    <row r="1126" spans="1:5" s="167" customFormat="1" ht="19.5" customHeight="1">
      <c r="A1126" s="97" t="s">
        <v>1001</v>
      </c>
      <c r="B1126" s="175">
        <f>SUM(B1127,B1134,B1140,)</f>
        <v>80</v>
      </c>
      <c r="C1126" s="175">
        <f>SUM(C1127,C1134,C1140,)</f>
        <v>0</v>
      </c>
      <c r="D1126" s="184">
        <f t="shared" si="17"/>
        <v>0</v>
      </c>
      <c r="E1126" s="97"/>
    </row>
    <row r="1127" spans="1:5" s="167" customFormat="1" ht="19.5" customHeight="1">
      <c r="A1127" s="97" t="s">
        <v>1002</v>
      </c>
      <c r="B1127" s="175">
        <f>SUM(B1128:B1133)</f>
        <v>0</v>
      </c>
      <c r="C1127" s="175">
        <f>SUM(C1128:C1133)</f>
        <v>0</v>
      </c>
      <c r="D1127" s="184">
        <f t="shared" si="17"/>
      </c>
      <c r="E1127" s="97"/>
    </row>
    <row r="1128" spans="1:5" s="167" customFormat="1" ht="19.5" customHeight="1">
      <c r="A1128" s="97" t="s">
        <v>749</v>
      </c>
      <c r="B1128" s="124"/>
      <c r="C1128" s="124"/>
      <c r="D1128" s="184">
        <f t="shared" si="17"/>
      </c>
      <c r="E1128" s="97"/>
    </row>
    <row r="1129" spans="1:5" s="167" customFormat="1" ht="19.5" customHeight="1">
      <c r="A1129" s="97" t="s">
        <v>750</v>
      </c>
      <c r="B1129" s="124"/>
      <c r="C1129" s="124"/>
      <c r="D1129" s="184">
        <f t="shared" si="17"/>
      </c>
      <c r="E1129" s="97"/>
    </row>
    <row r="1130" spans="1:5" s="167" customFormat="1" ht="19.5" customHeight="1">
      <c r="A1130" s="97" t="s">
        <v>751</v>
      </c>
      <c r="B1130" s="124"/>
      <c r="C1130" s="124"/>
      <c r="D1130" s="184">
        <f t="shared" si="17"/>
      </c>
      <c r="E1130" s="97"/>
    </row>
    <row r="1131" spans="1:5" s="167" customFormat="1" ht="19.5" customHeight="1">
      <c r="A1131" s="97" t="s">
        <v>1003</v>
      </c>
      <c r="B1131" s="124"/>
      <c r="C1131" s="124"/>
      <c r="D1131" s="184">
        <f t="shared" si="17"/>
      </c>
      <c r="E1131" s="97"/>
    </row>
    <row r="1132" spans="1:5" s="167" customFormat="1" ht="19.5" customHeight="1">
      <c r="A1132" s="97" t="s">
        <v>769</v>
      </c>
      <c r="B1132" s="124"/>
      <c r="C1132" s="124"/>
      <c r="D1132" s="184">
        <f t="shared" si="17"/>
      </c>
      <c r="E1132" s="97"/>
    </row>
    <row r="1133" spans="1:5" s="167" customFormat="1" ht="19.5" customHeight="1">
      <c r="A1133" s="97" t="s">
        <v>1004</v>
      </c>
      <c r="B1133" s="124"/>
      <c r="C1133" s="124"/>
      <c r="D1133" s="184">
        <f t="shared" si="17"/>
      </c>
      <c r="E1133" s="97"/>
    </row>
    <row r="1134" spans="1:5" s="167" customFormat="1" ht="19.5" customHeight="1">
      <c r="A1134" s="97" t="s">
        <v>1005</v>
      </c>
      <c r="B1134" s="175">
        <f>SUM(B1135:B1139)</f>
        <v>80</v>
      </c>
      <c r="C1134" s="175">
        <f>SUM(C1135:C1139)</f>
        <v>0</v>
      </c>
      <c r="D1134" s="184">
        <f t="shared" si="17"/>
        <v>0</v>
      </c>
      <c r="E1134" s="97"/>
    </row>
    <row r="1135" spans="1:5" s="167" customFormat="1" ht="19.5" customHeight="1">
      <c r="A1135" s="97" t="s">
        <v>1006</v>
      </c>
      <c r="B1135" s="124"/>
      <c r="C1135" s="124"/>
      <c r="D1135" s="184">
        <f t="shared" si="17"/>
      </c>
      <c r="E1135" s="97"/>
    </row>
    <row r="1136" spans="1:5" s="167" customFormat="1" ht="19.5" customHeight="1">
      <c r="A1136" s="97" t="s">
        <v>1007</v>
      </c>
      <c r="B1136" s="124"/>
      <c r="C1136" s="124"/>
      <c r="D1136" s="184">
        <f t="shared" si="17"/>
      </c>
      <c r="E1136" s="97"/>
    </row>
    <row r="1137" spans="1:5" s="167" customFormat="1" ht="19.5" customHeight="1">
      <c r="A1137" s="97" t="s">
        <v>1008</v>
      </c>
      <c r="B1137" s="124"/>
      <c r="C1137" s="124"/>
      <c r="D1137" s="184">
        <f t="shared" si="17"/>
      </c>
      <c r="E1137" s="97"/>
    </row>
    <row r="1138" spans="1:5" s="167" customFormat="1" ht="19.5" customHeight="1">
      <c r="A1138" s="97" t="s">
        <v>1009</v>
      </c>
      <c r="B1138" s="124"/>
      <c r="C1138" s="124"/>
      <c r="D1138" s="184">
        <f t="shared" si="17"/>
      </c>
      <c r="E1138" s="97"/>
    </row>
    <row r="1139" spans="1:5" s="167" customFormat="1" ht="19.5" customHeight="1">
      <c r="A1139" s="97" t="s">
        <v>1010</v>
      </c>
      <c r="B1139" s="124">
        <v>80</v>
      </c>
      <c r="C1139" s="124"/>
      <c r="D1139" s="184">
        <f t="shared" si="17"/>
        <v>0</v>
      </c>
      <c r="E1139" s="97"/>
    </row>
    <row r="1140" spans="1:5" s="167" customFormat="1" ht="19.5" customHeight="1">
      <c r="A1140" s="97" t="s">
        <v>1011</v>
      </c>
      <c r="B1140" s="124"/>
      <c r="C1140" s="124"/>
      <c r="D1140" s="184">
        <f t="shared" si="17"/>
      </c>
      <c r="E1140" s="97"/>
    </row>
    <row r="1141" spans="1:5" s="167" customFormat="1" ht="19.5" customHeight="1">
      <c r="A1141" s="97" t="s">
        <v>1012</v>
      </c>
      <c r="B1141" s="175">
        <f>SUM(B1142:B1150)</f>
        <v>0</v>
      </c>
      <c r="C1141" s="175">
        <f>SUM(C1142:C1150)</f>
        <v>0</v>
      </c>
      <c r="D1141" s="184">
        <f t="shared" si="17"/>
      </c>
      <c r="E1141" s="97"/>
    </row>
    <row r="1142" spans="1:5" s="167" customFormat="1" ht="19.5" customHeight="1">
      <c r="A1142" s="97" t="s">
        <v>63</v>
      </c>
      <c r="B1142" s="124"/>
      <c r="C1142" s="124"/>
      <c r="D1142" s="184">
        <f t="shared" si="17"/>
      </c>
      <c r="E1142" s="97"/>
    </row>
    <row r="1143" spans="1:5" s="167" customFormat="1" ht="19.5" customHeight="1">
      <c r="A1143" s="97" t="s">
        <v>67</v>
      </c>
      <c r="B1143" s="124"/>
      <c r="C1143" s="124"/>
      <c r="D1143" s="184">
        <f t="shared" si="17"/>
      </c>
      <c r="E1143" s="97"/>
    </row>
    <row r="1144" spans="1:5" s="167" customFormat="1" ht="19.5" customHeight="1">
      <c r="A1144" s="97" t="s">
        <v>69</v>
      </c>
      <c r="B1144" s="124"/>
      <c r="C1144" s="124"/>
      <c r="D1144" s="184">
        <f t="shared" si="17"/>
      </c>
      <c r="E1144" s="97"/>
    </row>
    <row r="1145" spans="1:5" s="167" customFormat="1" ht="19.5" customHeight="1">
      <c r="A1145" s="97" t="s">
        <v>1013</v>
      </c>
      <c r="B1145" s="124"/>
      <c r="C1145" s="124"/>
      <c r="D1145" s="184">
        <f t="shared" si="17"/>
      </c>
      <c r="E1145" s="97"/>
    </row>
    <row r="1146" spans="1:5" s="167" customFormat="1" ht="19.5" customHeight="1">
      <c r="A1146" s="97" t="s">
        <v>72</v>
      </c>
      <c r="B1146" s="124"/>
      <c r="C1146" s="124"/>
      <c r="D1146" s="184">
        <f t="shared" si="17"/>
      </c>
      <c r="E1146" s="97"/>
    </row>
    <row r="1147" spans="1:5" s="167" customFormat="1" ht="19.5" customHeight="1">
      <c r="A1147" s="97" t="s">
        <v>768</v>
      </c>
      <c r="B1147" s="124"/>
      <c r="C1147" s="124"/>
      <c r="D1147" s="184">
        <f t="shared" si="17"/>
      </c>
      <c r="E1147" s="97"/>
    </row>
    <row r="1148" spans="1:5" s="167" customFormat="1" ht="19.5" customHeight="1">
      <c r="A1148" s="97" t="s">
        <v>75</v>
      </c>
      <c r="B1148" s="124"/>
      <c r="C1148" s="124"/>
      <c r="D1148" s="184">
        <f t="shared" si="17"/>
      </c>
      <c r="E1148" s="97"/>
    </row>
    <row r="1149" spans="1:5" s="167" customFormat="1" ht="19.5" customHeight="1">
      <c r="A1149" s="97" t="s">
        <v>80</v>
      </c>
      <c r="B1149" s="124"/>
      <c r="C1149" s="124"/>
      <c r="D1149" s="184">
        <f t="shared" si="17"/>
      </c>
      <c r="E1149" s="97"/>
    </row>
    <row r="1150" spans="1:5" s="167" customFormat="1" ht="19.5" customHeight="1">
      <c r="A1150" s="97" t="s">
        <v>1014</v>
      </c>
      <c r="B1150" s="124"/>
      <c r="C1150" s="124"/>
      <c r="D1150" s="184">
        <f t="shared" si="17"/>
      </c>
      <c r="E1150" s="97"/>
    </row>
    <row r="1151" spans="1:5" s="167" customFormat="1" ht="19.5" customHeight="1">
      <c r="A1151" s="97" t="s">
        <v>1015</v>
      </c>
      <c r="B1151" s="175">
        <f>SUM(B1152,B1172,B1191,B1200,B1213,B1228,)</f>
        <v>1034</v>
      </c>
      <c r="C1151" s="175">
        <f>SUM(C1152,C1172,C1191,C1200,C1213,C1228,)</f>
        <v>1069</v>
      </c>
      <c r="D1151" s="184">
        <f t="shared" si="17"/>
        <v>103.4</v>
      </c>
      <c r="E1151" s="97"/>
    </row>
    <row r="1152" spans="1:5" s="167" customFormat="1" ht="19.5" customHeight="1">
      <c r="A1152" s="97" t="s">
        <v>1016</v>
      </c>
      <c r="B1152" s="175">
        <f>SUM(B1153:B1171)</f>
        <v>1034</v>
      </c>
      <c r="C1152" s="175">
        <f>SUM(C1153:C1171)</f>
        <v>1069</v>
      </c>
      <c r="D1152" s="184">
        <f t="shared" si="17"/>
        <v>103.4</v>
      </c>
      <c r="E1152" s="97"/>
    </row>
    <row r="1153" spans="1:5" s="167" customFormat="1" ht="19.5" customHeight="1">
      <c r="A1153" s="97" t="s">
        <v>749</v>
      </c>
      <c r="B1153" s="124">
        <v>957</v>
      </c>
      <c r="C1153" s="124">
        <v>986</v>
      </c>
      <c r="D1153" s="184">
        <f t="shared" si="17"/>
        <v>103</v>
      </c>
      <c r="E1153" s="97"/>
    </row>
    <row r="1154" spans="1:5" s="167" customFormat="1" ht="19.5" customHeight="1">
      <c r="A1154" s="97" t="s">
        <v>750</v>
      </c>
      <c r="B1154" s="124">
        <v>2</v>
      </c>
      <c r="C1154" s="124"/>
      <c r="D1154" s="184">
        <f t="shared" si="17"/>
        <v>0</v>
      </c>
      <c r="E1154" s="97"/>
    </row>
    <row r="1155" spans="1:5" s="167" customFormat="1" ht="19.5" customHeight="1">
      <c r="A1155" s="97" t="s">
        <v>751</v>
      </c>
      <c r="B1155" s="124"/>
      <c r="C1155" s="124"/>
      <c r="D1155" s="184">
        <f t="shared" si="17"/>
      </c>
      <c r="E1155" s="97"/>
    </row>
    <row r="1156" spans="1:5" s="167" customFormat="1" ht="19.5" customHeight="1">
      <c r="A1156" s="97" t="s">
        <v>1017</v>
      </c>
      <c r="B1156" s="124"/>
      <c r="C1156" s="124"/>
      <c r="D1156" s="184">
        <f t="shared" si="17"/>
      </c>
      <c r="E1156" s="97"/>
    </row>
    <row r="1157" spans="1:5" s="167" customFormat="1" ht="19.5" customHeight="1">
      <c r="A1157" s="97" t="s">
        <v>1018</v>
      </c>
      <c r="B1157" s="124"/>
      <c r="C1157" s="124"/>
      <c r="D1157" s="184">
        <f aca="true" t="shared" si="18" ref="D1157:D1220">IF(B1157=0,"",ROUND(C1157/B1157*100,1))</f>
      </c>
      <c r="E1157" s="97"/>
    </row>
    <row r="1158" spans="1:5" s="167" customFormat="1" ht="19.5" customHeight="1">
      <c r="A1158" s="97" t="s">
        <v>1019</v>
      </c>
      <c r="B1158" s="124"/>
      <c r="C1158" s="124"/>
      <c r="D1158" s="184">
        <f t="shared" si="18"/>
      </c>
      <c r="E1158" s="97"/>
    </row>
    <row r="1159" spans="1:5" s="167" customFormat="1" ht="19.5" customHeight="1">
      <c r="A1159" s="97" t="s">
        <v>1020</v>
      </c>
      <c r="B1159" s="124"/>
      <c r="C1159" s="124"/>
      <c r="D1159" s="184">
        <f t="shared" si="18"/>
      </c>
      <c r="E1159" s="97"/>
    </row>
    <row r="1160" spans="1:5" s="167" customFormat="1" ht="19.5" customHeight="1">
      <c r="A1160" s="97" t="s">
        <v>1021</v>
      </c>
      <c r="B1160" s="124"/>
      <c r="C1160" s="124"/>
      <c r="D1160" s="184">
        <f t="shared" si="18"/>
      </c>
      <c r="E1160" s="97"/>
    </row>
    <row r="1161" spans="1:5" s="167" customFormat="1" ht="19.5" customHeight="1">
      <c r="A1161" s="97" t="s">
        <v>1022</v>
      </c>
      <c r="B1161" s="124"/>
      <c r="C1161" s="124"/>
      <c r="D1161" s="184">
        <f t="shared" si="18"/>
      </c>
      <c r="E1161" s="97"/>
    </row>
    <row r="1162" spans="1:5" s="167" customFormat="1" ht="19.5" customHeight="1">
      <c r="A1162" s="97" t="s">
        <v>1023</v>
      </c>
      <c r="B1162" s="124"/>
      <c r="C1162" s="124"/>
      <c r="D1162" s="184">
        <f t="shared" si="18"/>
      </c>
      <c r="E1162" s="97"/>
    </row>
    <row r="1163" spans="1:5" s="167" customFormat="1" ht="19.5" customHeight="1">
      <c r="A1163" s="97" t="s">
        <v>1024</v>
      </c>
      <c r="B1163" s="124"/>
      <c r="C1163" s="124"/>
      <c r="D1163" s="184">
        <f t="shared" si="18"/>
      </c>
      <c r="E1163" s="97"/>
    </row>
    <row r="1164" spans="1:5" s="167" customFormat="1" ht="19.5" customHeight="1">
      <c r="A1164" s="97" t="s">
        <v>1025</v>
      </c>
      <c r="B1164" s="124"/>
      <c r="C1164" s="124"/>
      <c r="D1164" s="184">
        <f t="shared" si="18"/>
      </c>
      <c r="E1164" s="97"/>
    </row>
    <row r="1165" spans="1:5" s="167" customFormat="1" ht="19.5" customHeight="1">
      <c r="A1165" s="97" t="s">
        <v>1026</v>
      </c>
      <c r="B1165" s="124"/>
      <c r="C1165" s="124"/>
      <c r="D1165" s="184">
        <f t="shared" si="18"/>
      </c>
      <c r="E1165" s="97"/>
    </row>
    <row r="1166" spans="1:5" s="167" customFormat="1" ht="19.5" customHeight="1">
      <c r="A1166" s="97" t="s">
        <v>1027</v>
      </c>
      <c r="B1166" s="124"/>
      <c r="C1166" s="124"/>
      <c r="D1166" s="184">
        <f t="shared" si="18"/>
      </c>
      <c r="E1166" s="97"/>
    </row>
    <row r="1167" spans="1:5" s="167" customFormat="1" ht="19.5" customHeight="1">
      <c r="A1167" s="97" t="s">
        <v>1028</v>
      </c>
      <c r="B1167" s="124"/>
      <c r="C1167" s="124"/>
      <c r="D1167" s="184">
        <f t="shared" si="18"/>
      </c>
      <c r="E1167" s="97"/>
    </row>
    <row r="1168" spans="1:5" s="167" customFormat="1" ht="19.5" customHeight="1">
      <c r="A1168" s="97" t="s">
        <v>1029</v>
      </c>
      <c r="B1168" s="124"/>
      <c r="C1168" s="124"/>
      <c r="D1168" s="184">
        <f t="shared" si="18"/>
      </c>
      <c r="E1168" s="97"/>
    </row>
    <row r="1169" spans="1:5" s="167" customFormat="1" ht="19.5" customHeight="1">
      <c r="A1169" s="97" t="s">
        <v>1030</v>
      </c>
      <c r="B1169" s="124"/>
      <c r="C1169" s="124"/>
      <c r="D1169" s="184">
        <f t="shared" si="18"/>
      </c>
      <c r="E1169" s="97"/>
    </row>
    <row r="1170" spans="1:5" s="167" customFormat="1" ht="19.5" customHeight="1">
      <c r="A1170" s="97" t="s">
        <v>769</v>
      </c>
      <c r="B1170" s="124"/>
      <c r="C1170" s="124"/>
      <c r="D1170" s="184">
        <f t="shared" si="18"/>
      </c>
      <c r="E1170" s="97"/>
    </row>
    <row r="1171" spans="1:5" s="167" customFormat="1" ht="19.5" customHeight="1">
      <c r="A1171" s="97" t="s">
        <v>1031</v>
      </c>
      <c r="B1171" s="124">
        <v>75</v>
      </c>
      <c r="C1171" s="124">
        <v>83</v>
      </c>
      <c r="D1171" s="184">
        <f t="shared" si="18"/>
        <v>110.7</v>
      </c>
      <c r="E1171" s="97"/>
    </row>
    <row r="1172" spans="1:5" s="167" customFormat="1" ht="19.5" customHeight="1">
      <c r="A1172" s="97" t="s">
        <v>1032</v>
      </c>
      <c r="B1172" s="175">
        <f>SUM(B1173:B1190)</f>
        <v>0</v>
      </c>
      <c r="C1172" s="175">
        <f>SUM(C1173:C1190)</f>
        <v>0</v>
      </c>
      <c r="D1172" s="184">
        <f t="shared" si="18"/>
      </c>
      <c r="E1172" s="97"/>
    </row>
    <row r="1173" spans="1:5" s="167" customFormat="1" ht="19.5" customHeight="1">
      <c r="A1173" s="97" t="s">
        <v>749</v>
      </c>
      <c r="B1173" s="124"/>
      <c r="C1173" s="124"/>
      <c r="D1173" s="184">
        <f t="shared" si="18"/>
      </c>
      <c r="E1173" s="97"/>
    </row>
    <row r="1174" spans="1:5" s="167" customFormat="1" ht="19.5" customHeight="1">
      <c r="A1174" s="97" t="s">
        <v>750</v>
      </c>
      <c r="B1174" s="124"/>
      <c r="C1174" s="124"/>
      <c r="D1174" s="184">
        <f t="shared" si="18"/>
      </c>
      <c r="E1174" s="97"/>
    </row>
    <row r="1175" spans="1:5" s="167" customFormat="1" ht="19.5" customHeight="1">
      <c r="A1175" s="97" t="s">
        <v>751</v>
      </c>
      <c r="B1175" s="124"/>
      <c r="C1175" s="124"/>
      <c r="D1175" s="184">
        <f t="shared" si="18"/>
      </c>
      <c r="E1175" s="97"/>
    </row>
    <row r="1176" spans="1:5" s="167" customFormat="1" ht="19.5" customHeight="1">
      <c r="A1176" s="97" t="s">
        <v>1033</v>
      </c>
      <c r="B1176" s="124"/>
      <c r="C1176" s="124"/>
      <c r="D1176" s="184">
        <f t="shared" si="18"/>
      </c>
      <c r="E1176" s="97"/>
    </row>
    <row r="1177" spans="1:5" s="167" customFormat="1" ht="19.5" customHeight="1">
      <c r="A1177" s="97" t="s">
        <v>1034</v>
      </c>
      <c r="B1177" s="124"/>
      <c r="C1177" s="124"/>
      <c r="D1177" s="184">
        <f t="shared" si="18"/>
      </c>
      <c r="E1177" s="97"/>
    </row>
    <row r="1178" spans="1:5" s="167" customFormat="1" ht="19.5" customHeight="1">
      <c r="A1178" s="97" t="s">
        <v>1035</v>
      </c>
      <c r="B1178" s="124"/>
      <c r="C1178" s="124"/>
      <c r="D1178" s="184">
        <f t="shared" si="18"/>
      </c>
      <c r="E1178" s="97"/>
    </row>
    <row r="1179" spans="1:5" s="167" customFormat="1" ht="19.5" customHeight="1">
      <c r="A1179" s="97" t="s">
        <v>1036</v>
      </c>
      <c r="B1179" s="124"/>
      <c r="C1179" s="124"/>
      <c r="D1179" s="184">
        <f t="shared" si="18"/>
      </c>
      <c r="E1179" s="97"/>
    </row>
    <row r="1180" spans="1:5" s="167" customFormat="1" ht="19.5" customHeight="1">
      <c r="A1180" s="97" t="s">
        <v>1037</v>
      </c>
      <c r="B1180" s="124"/>
      <c r="C1180" s="124"/>
      <c r="D1180" s="184">
        <f t="shared" si="18"/>
      </c>
      <c r="E1180" s="97"/>
    </row>
    <row r="1181" spans="1:5" s="167" customFormat="1" ht="19.5" customHeight="1">
      <c r="A1181" s="97" t="s">
        <v>1038</v>
      </c>
      <c r="B1181" s="124"/>
      <c r="C1181" s="124"/>
      <c r="D1181" s="184">
        <f t="shared" si="18"/>
      </c>
      <c r="E1181" s="97"/>
    </row>
    <row r="1182" spans="1:5" s="167" customFormat="1" ht="19.5" customHeight="1">
      <c r="A1182" s="97" t="s">
        <v>1039</v>
      </c>
      <c r="B1182" s="124"/>
      <c r="C1182" s="124"/>
      <c r="D1182" s="184">
        <f t="shared" si="18"/>
      </c>
      <c r="E1182" s="97"/>
    </row>
    <row r="1183" spans="1:5" s="167" customFormat="1" ht="19.5" customHeight="1">
      <c r="A1183" s="97" t="s">
        <v>1040</v>
      </c>
      <c r="B1183" s="124"/>
      <c r="C1183" s="124"/>
      <c r="D1183" s="184">
        <f t="shared" si="18"/>
      </c>
      <c r="E1183" s="97"/>
    </row>
    <row r="1184" spans="1:5" s="167" customFormat="1" ht="19.5" customHeight="1">
      <c r="A1184" s="97" t="s">
        <v>1041</v>
      </c>
      <c r="B1184" s="124"/>
      <c r="C1184" s="124"/>
      <c r="D1184" s="184">
        <f t="shared" si="18"/>
      </c>
      <c r="E1184" s="97"/>
    </row>
    <row r="1185" spans="1:5" s="167" customFormat="1" ht="19.5" customHeight="1">
      <c r="A1185" s="97" t="s">
        <v>1042</v>
      </c>
      <c r="B1185" s="124"/>
      <c r="C1185" s="124"/>
      <c r="D1185" s="184">
        <f t="shared" si="18"/>
      </c>
      <c r="E1185" s="97"/>
    </row>
    <row r="1186" spans="1:5" s="167" customFormat="1" ht="19.5" customHeight="1">
      <c r="A1186" s="97" t="s">
        <v>1043</v>
      </c>
      <c r="B1186" s="124"/>
      <c r="C1186" s="124"/>
      <c r="D1186" s="184">
        <f t="shared" si="18"/>
      </c>
      <c r="E1186" s="97"/>
    </row>
    <row r="1187" spans="1:5" s="167" customFormat="1" ht="19.5" customHeight="1">
      <c r="A1187" s="97" t="s">
        <v>1044</v>
      </c>
      <c r="B1187" s="124"/>
      <c r="C1187" s="124"/>
      <c r="D1187" s="184">
        <f t="shared" si="18"/>
      </c>
      <c r="E1187" s="97"/>
    </row>
    <row r="1188" spans="1:5" s="167" customFormat="1" ht="19.5" customHeight="1">
      <c r="A1188" s="97" t="s">
        <v>1045</v>
      </c>
      <c r="B1188" s="124"/>
      <c r="C1188" s="124"/>
      <c r="D1188" s="184">
        <f t="shared" si="18"/>
      </c>
      <c r="E1188" s="97"/>
    </row>
    <row r="1189" spans="1:5" s="167" customFormat="1" ht="19.5" customHeight="1">
      <c r="A1189" s="97" t="s">
        <v>769</v>
      </c>
      <c r="B1189" s="124"/>
      <c r="C1189" s="124"/>
      <c r="D1189" s="184">
        <f t="shared" si="18"/>
      </c>
      <c r="E1189" s="97"/>
    </row>
    <row r="1190" spans="1:5" s="167" customFormat="1" ht="19.5" customHeight="1">
      <c r="A1190" s="97" t="s">
        <v>1046</v>
      </c>
      <c r="B1190" s="124"/>
      <c r="C1190" s="124"/>
      <c r="D1190" s="184">
        <f t="shared" si="18"/>
      </c>
      <c r="E1190" s="97"/>
    </row>
    <row r="1191" spans="1:5" s="167" customFormat="1" ht="19.5" customHeight="1">
      <c r="A1191" s="97" t="s">
        <v>1047</v>
      </c>
      <c r="B1191" s="175">
        <f>SUM(B1192:B1199)</f>
        <v>0</v>
      </c>
      <c r="C1191" s="175">
        <f>SUM(C1192:C1199)</f>
        <v>0</v>
      </c>
      <c r="D1191" s="184">
        <f t="shared" si="18"/>
      </c>
      <c r="E1191" s="97"/>
    </row>
    <row r="1192" spans="1:5" s="167" customFormat="1" ht="19.5" customHeight="1">
      <c r="A1192" s="97" t="s">
        <v>749</v>
      </c>
      <c r="B1192" s="124"/>
      <c r="C1192" s="124"/>
      <c r="D1192" s="184">
        <f t="shared" si="18"/>
      </c>
      <c r="E1192" s="97"/>
    </row>
    <row r="1193" spans="1:5" s="167" customFormat="1" ht="19.5" customHeight="1">
      <c r="A1193" s="97" t="s">
        <v>750</v>
      </c>
      <c r="B1193" s="124"/>
      <c r="C1193" s="124"/>
      <c r="D1193" s="184">
        <f t="shared" si="18"/>
      </c>
      <c r="E1193" s="97"/>
    </row>
    <row r="1194" spans="1:5" s="167" customFormat="1" ht="19.5" customHeight="1">
      <c r="A1194" s="97" t="s">
        <v>751</v>
      </c>
      <c r="B1194" s="124"/>
      <c r="C1194" s="124"/>
      <c r="D1194" s="184">
        <f t="shared" si="18"/>
      </c>
      <c r="E1194" s="97"/>
    </row>
    <row r="1195" spans="1:5" s="167" customFormat="1" ht="19.5" customHeight="1">
      <c r="A1195" s="97" t="s">
        <v>1048</v>
      </c>
      <c r="B1195" s="124"/>
      <c r="C1195" s="124"/>
      <c r="D1195" s="184">
        <f t="shared" si="18"/>
      </c>
      <c r="E1195" s="97"/>
    </row>
    <row r="1196" spans="1:5" s="167" customFormat="1" ht="19.5" customHeight="1">
      <c r="A1196" s="97" t="s">
        <v>1049</v>
      </c>
      <c r="B1196" s="124"/>
      <c r="C1196" s="124"/>
      <c r="D1196" s="184">
        <f t="shared" si="18"/>
      </c>
      <c r="E1196" s="97"/>
    </row>
    <row r="1197" spans="1:5" s="167" customFormat="1" ht="19.5" customHeight="1">
      <c r="A1197" s="97" t="s">
        <v>1050</v>
      </c>
      <c r="B1197" s="124"/>
      <c r="C1197" s="124"/>
      <c r="D1197" s="184">
        <f t="shared" si="18"/>
      </c>
      <c r="E1197" s="97"/>
    </row>
    <row r="1198" spans="1:5" s="167" customFormat="1" ht="19.5" customHeight="1">
      <c r="A1198" s="97" t="s">
        <v>769</v>
      </c>
      <c r="B1198" s="124"/>
      <c r="C1198" s="124"/>
      <c r="D1198" s="184">
        <f t="shared" si="18"/>
      </c>
      <c r="E1198" s="97"/>
    </row>
    <row r="1199" spans="1:5" s="167" customFormat="1" ht="19.5" customHeight="1">
      <c r="A1199" s="97" t="s">
        <v>1051</v>
      </c>
      <c r="B1199" s="124"/>
      <c r="C1199" s="124"/>
      <c r="D1199" s="184">
        <f t="shared" si="18"/>
      </c>
      <c r="E1199" s="97"/>
    </row>
    <row r="1200" spans="1:5" s="167" customFormat="1" ht="19.5" customHeight="1">
      <c r="A1200" s="97" t="s">
        <v>1052</v>
      </c>
      <c r="B1200" s="175">
        <f>SUM(B1201:B1212)</f>
        <v>0</v>
      </c>
      <c r="C1200" s="175">
        <f>SUM(C1201:C1212)</f>
        <v>0</v>
      </c>
      <c r="D1200" s="184">
        <f t="shared" si="18"/>
      </c>
      <c r="E1200" s="97"/>
    </row>
    <row r="1201" spans="1:5" s="167" customFormat="1" ht="19.5" customHeight="1">
      <c r="A1201" s="97" t="s">
        <v>749</v>
      </c>
      <c r="B1201" s="124"/>
      <c r="C1201" s="124"/>
      <c r="D1201" s="184">
        <f t="shared" si="18"/>
      </c>
      <c r="E1201" s="97"/>
    </row>
    <row r="1202" spans="1:5" s="167" customFormat="1" ht="19.5" customHeight="1">
      <c r="A1202" s="97" t="s">
        <v>750</v>
      </c>
      <c r="B1202" s="124"/>
      <c r="C1202" s="124"/>
      <c r="D1202" s="184">
        <f t="shared" si="18"/>
      </c>
      <c r="E1202" s="97"/>
    </row>
    <row r="1203" spans="1:5" s="167" customFormat="1" ht="19.5" customHeight="1">
      <c r="A1203" s="97" t="s">
        <v>751</v>
      </c>
      <c r="B1203" s="124"/>
      <c r="C1203" s="124"/>
      <c r="D1203" s="184">
        <f t="shared" si="18"/>
      </c>
      <c r="E1203" s="97"/>
    </row>
    <row r="1204" spans="1:5" s="167" customFormat="1" ht="19.5" customHeight="1">
      <c r="A1204" s="97" t="s">
        <v>1053</v>
      </c>
      <c r="B1204" s="124"/>
      <c r="C1204" s="124"/>
      <c r="D1204" s="184">
        <f t="shared" si="18"/>
      </c>
      <c r="E1204" s="97"/>
    </row>
    <row r="1205" spans="1:5" s="167" customFormat="1" ht="19.5" customHeight="1">
      <c r="A1205" s="97" t="s">
        <v>1054</v>
      </c>
      <c r="B1205" s="124"/>
      <c r="C1205" s="124"/>
      <c r="D1205" s="184">
        <f t="shared" si="18"/>
      </c>
      <c r="E1205" s="97"/>
    </row>
    <row r="1206" spans="1:5" s="167" customFormat="1" ht="19.5" customHeight="1">
      <c r="A1206" s="97" t="s">
        <v>1055</v>
      </c>
      <c r="B1206" s="124"/>
      <c r="C1206" s="124"/>
      <c r="D1206" s="184">
        <f t="shared" si="18"/>
      </c>
      <c r="E1206" s="97"/>
    </row>
    <row r="1207" spans="1:5" s="167" customFormat="1" ht="19.5" customHeight="1">
      <c r="A1207" s="97" t="s">
        <v>1056</v>
      </c>
      <c r="B1207" s="124"/>
      <c r="C1207" s="124"/>
      <c r="D1207" s="184">
        <f t="shared" si="18"/>
      </c>
      <c r="E1207" s="97"/>
    </row>
    <row r="1208" spans="1:5" s="167" customFormat="1" ht="19.5" customHeight="1">
      <c r="A1208" s="97" t="s">
        <v>1057</v>
      </c>
      <c r="B1208" s="124"/>
      <c r="C1208" s="124"/>
      <c r="D1208" s="184">
        <f t="shared" si="18"/>
      </c>
      <c r="E1208" s="97"/>
    </row>
    <row r="1209" spans="1:5" s="167" customFormat="1" ht="19.5" customHeight="1">
      <c r="A1209" s="97" t="s">
        <v>1058</v>
      </c>
      <c r="B1209" s="124"/>
      <c r="C1209" s="124"/>
      <c r="D1209" s="184">
        <f t="shared" si="18"/>
      </c>
      <c r="E1209" s="97"/>
    </row>
    <row r="1210" spans="1:5" s="167" customFormat="1" ht="19.5" customHeight="1">
      <c r="A1210" s="97" t="s">
        <v>1059</v>
      </c>
      <c r="B1210" s="124"/>
      <c r="C1210" s="124"/>
      <c r="D1210" s="184">
        <f t="shared" si="18"/>
      </c>
      <c r="E1210" s="97"/>
    </row>
    <row r="1211" spans="1:5" s="167" customFormat="1" ht="19.5" customHeight="1">
      <c r="A1211" s="97" t="s">
        <v>1060</v>
      </c>
      <c r="B1211" s="124"/>
      <c r="C1211" s="124"/>
      <c r="D1211" s="184">
        <f t="shared" si="18"/>
      </c>
      <c r="E1211" s="97"/>
    </row>
    <row r="1212" spans="1:5" s="167" customFormat="1" ht="19.5" customHeight="1">
      <c r="A1212" s="97" t="s">
        <v>1061</v>
      </c>
      <c r="B1212" s="124"/>
      <c r="C1212" s="124"/>
      <c r="D1212" s="184">
        <f t="shared" si="18"/>
      </c>
      <c r="E1212" s="97"/>
    </row>
    <row r="1213" spans="1:5" s="167" customFormat="1" ht="19.5" customHeight="1">
      <c r="A1213" s="97" t="s">
        <v>1062</v>
      </c>
      <c r="B1213" s="175">
        <f>SUM(B1214:B1227)</f>
        <v>0</v>
      </c>
      <c r="C1213" s="175">
        <f>SUM(C1214:C1227)</f>
        <v>0</v>
      </c>
      <c r="D1213" s="184">
        <f t="shared" si="18"/>
      </c>
      <c r="E1213" s="97"/>
    </row>
    <row r="1214" spans="1:5" s="167" customFormat="1" ht="19.5" customHeight="1">
      <c r="A1214" s="97" t="s">
        <v>749</v>
      </c>
      <c r="B1214" s="124"/>
      <c r="C1214" s="124"/>
      <c r="D1214" s="184">
        <f t="shared" si="18"/>
      </c>
      <c r="E1214" s="97"/>
    </row>
    <row r="1215" spans="1:5" s="167" customFormat="1" ht="19.5" customHeight="1">
      <c r="A1215" s="97" t="s">
        <v>750</v>
      </c>
      <c r="B1215" s="124"/>
      <c r="C1215" s="124"/>
      <c r="D1215" s="184">
        <f t="shared" si="18"/>
      </c>
      <c r="E1215" s="97"/>
    </row>
    <row r="1216" spans="1:5" s="167" customFormat="1" ht="19.5" customHeight="1">
      <c r="A1216" s="97" t="s">
        <v>751</v>
      </c>
      <c r="B1216" s="124"/>
      <c r="C1216" s="124"/>
      <c r="D1216" s="184">
        <f t="shared" si="18"/>
      </c>
      <c r="E1216" s="97"/>
    </row>
    <row r="1217" spans="1:5" s="167" customFormat="1" ht="19.5" customHeight="1">
      <c r="A1217" s="97" t="s">
        <v>1063</v>
      </c>
      <c r="B1217" s="124"/>
      <c r="C1217" s="124"/>
      <c r="D1217" s="184">
        <f t="shared" si="18"/>
      </c>
      <c r="E1217" s="97"/>
    </row>
    <row r="1218" spans="1:5" s="167" customFormat="1" ht="19.5" customHeight="1">
      <c r="A1218" s="97" t="s">
        <v>1064</v>
      </c>
      <c r="B1218" s="124"/>
      <c r="C1218" s="124"/>
      <c r="D1218" s="184">
        <f t="shared" si="18"/>
      </c>
      <c r="E1218" s="97"/>
    </row>
    <row r="1219" spans="1:5" s="167" customFormat="1" ht="19.5" customHeight="1">
      <c r="A1219" s="97" t="s">
        <v>1065</v>
      </c>
      <c r="B1219" s="124"/>
      <c r="C1219" s="124"/>
      <c r="D1219" s="184">
        <f t="shared" si="18"/>
      </c>
      <c r="E1219" s="97"/>
    </row>
    <row r="1220" spans="1:5" s="167" customFormat="1" ht="19.5" customHeight="1">
      <c r="A1220" s="97" t="s">
        <v>1066</v>
      </c>
      <c r="B1220" s="124"/>
      <c r="C1220" s="124"/>
      <c r="D1220" s="184">
        <f t="shared" si="18"/>
      </c>
      <c r="E1220" s="97"/>
    </row>
    <row r="1221" spans="1:5" s="167" customFormat="1" ht="19.5" customHeight="1">
      <c r="A1221" s="97" t="s">
        <v>1067</v>
      </c>
      <c r="B1221" s="124"/>
      <c r="C1221" s="124"/>
      <c r="D1221" s="184">
        <f aca="true" t="shared" si="19" ref="D1221:D1284">IF(B1221=0,"",ROUND(C1221/B1221*100,1))</f>
      </c>
      <c r="E1221" s="97"/>
    </row>
    <row r="1222" spans="1:5" s="167" customFormat="1" ht="19.5" customHeight="1">
      <c r="A1222" s="97" t="s">
        <v>1068</v>
      </c>
      <c r="B1222" s="124"/>
      <c r="C1222" s="124"/>
      <c r="D1222" s="184">
        <f t="shared" si="19"/>
      </c>
      <c r="E1222" s="97"/>
    </row>
    <row r="1223" spans="1:5" s="167" customFormat="1" ht="19.5" customHeight="1">
      <c r="A1223" s="97" t="s">
        <v>1069</v>
      </c>
      <c r="B1223" s="124"/>
      <c r="C1223" s="124"/>
      <c r="D1223" s="184">
        <f t="shared" si="19"/>
      </c>
      <c r="E1223" s="97"/>
    </row>
    <row r="1224" spans="1:5" s="167" customFormat="1" ht="19.5" customHeight="1">
      <c r="A1224" s="97" t="s">
        <v>1070</v>
      </c>
      <c r="B1224" s="124"/>
      <c r="C1224" s="124"/>
      <c r="D1224" s="184">
        <f t="shared" si="19"/>
      </c>
      <c r="E1224" s="97"/>
    </row>
    <row r="1225" spans="1:5" s="167" customFormat="1" ht="19.5" customHeight="1">
      <c r="A1225" s="97" t="s">
        <v>1071</v>
      </c>
      <c r="B1225" s="124"/>
      <c r="C1225" s="124"/>
      <c r="D1225" s="184">
        <f t="shared" si="19"/>
      </c>
      <c r="E1225" s="97"/>
    </row>
    <row r="1226" spans="1:5" s="167" customFormat="1" ht="19.5" customHeight="1">
      <c r="A1226" s="97" t="s">
        <v>1072</v>
      </c>
      <c r="B1226" s="124"/>
      <c r="C1226" s="124"/>
      <c r="D1226" s="184">
        <f t="shared" si="19"/>
      </c>
      <c r="E1226" s="97"/>
    </row>
    <row r="1227" spans="1:5" s="167" customFormat="1" ht="19.5" customHeight="1">
      <c r="A1227" s="97" t="s">
        <v>1073</v>
      </c>
      <c r="B1227" s="124"/>
      <c r="C1227" s="124"/>
      <c r="D1227" s="184">
        <f t="shared" si="19"/>
      </c>
      <c r="E1227" s="97"/>
    </row>
    <row r="1228" spans="1:5" s="167" customFormat="1" ht="19.5" customHeight="1">
      <c r="A1228" s="97" t="s">
        <v>1074</v>
      </c>
      <c r="B1228" s="124"/>
      <c r="C1228" s="124"/>
      <c r="D1228" s="184">
        <f t="shared" si="19"/>
      </c>
      <c r="E1228" s="97"/>
    </row>
    <row r="1229" spans="1:5" s="167" customFormat="1" ht="19.5" customHeight="1">
      <c r="A1229" s="97" t="s">
        <v>1075</v>
      </c>
      <c r="B1229" s="175">
        <f>SUM(B1230,B1239,B1243,)</f>
        <v>8713</v>
      </c>
      <c r="C1229" s="175">
        <f>SUM(C1230,C1239,C1243,)</f>
        <v>14481</v>
      </c>
      <c r="D1229" s="184">
        <f t="shared" si="19"/>
        <v>166.2</v>
      </c>
      <c r="E1229" s="97"/>
    </row>
    <row r="1230" spans="1:5" s="167" customFormat="1" ht="19.5" customHeight="1">
      <c r="A1230" s="97" t="s">
        <v>1076</v>
      </c>
      <c r="B1230" s="175">
        <f>SUM(B1231:B1238)</f>
        <v>2351</v>
      </c>
      <c r="C1230" s="175">
        <f>SUM(C1231:C1238)</f>
        <v>6396</v>
      </c>
      <c r="D1230" s="184">
        <f t="shared" si="19"/>
        <v>272.1</v>
      </c>
      <c r="E1230" s="97"/>
    </row>
    <row r="1231" spans="1:5" s="167" customFormat="1" ht="19.5" customHeight="1">
      <c r="A1231" s="97" t="s">
        <v>1077</v>
      </c>
      <c r="B1231" s="124"/>
      <c r="C1231" s="124"/>
      <c r="D1231" s="184">
        <f t="shared" si="19"/>
      </c>
      <c r="E1231" s="97"/>
    </row>
    <row r="1232" spans="1:5" s="167" customFormat="1" ht="19.5" customHeight="1">
      <c r="A1232" s="97" t="s">
        <v>1078</v>
      </c>
      <c r="B1232" s="124"/>
      <c r="C1232" s="124"/>
      <c r="D1232" s="184">
        <f t="shared" si="19"/>
      </c>
      <c r="E1232" s="97"/>
    </row>
    <row r="1233" spans="1:5" s="167" customFormat="1" ht="19.5" customHeight="1">
      <c r="A1233" s="97" t="s">
        <v>1079</v>
      </c>
      <c r="B1233" s="124">
        <v>2351</v>
      </c>
      <c r="C1233" s="124">
        <v>6396</v>
      </c>
      <c r="D1233" s="184">
        <f t="shared" si="19"/>
        <v>272.1</v>
      </c>
      <c r="E1233" s="97"/>
    </row>
    <row r="1234" spans="1:5" s="167" customFormat="1" ht="19.5" customHeight="1">
      <c r="A1234" s="97" t="s">
        <v>1080</v>
      </c>
      <c r="B1234" s="124"/>
      <c r="C1234" s="124"/>
      <c r="D1234" s="184">
        <f t="shared" si="19"/>
      </c>
      <c r="E1234" s="97"/>
    </row>
    <row r="1235" spans="1:5" s="167" customFormat="1" ht="19.5" customHeight="1">
      <c r="A1235" s="97" t="s">
        <v>1081</v>
      </c>
      <c r="B1235" s="124"/>
      <c r="C1235" s="124"/>
      <c r="D1235" s="184">
        <f t="shared" si="19"/>
      </c>
      <c r="E1235" s="97"/>
    </row>
    <row r="1236" spans="1:5" s="167" customFormat="1" ht="19.5" customHeight="1">
      <c r="A1236" s="97" t="s">
        <v>1082</v>
      </c>
      <c r="B1236" s="124"/>
      <c r="C1236" s="124"/>
      <c r="D1236" s="184">
        <f t="shared" si="19"/>
      </c>
      <c r="E1236" s="97"/>
    </row>
    <row r="1237" spans="1:5" s="167" customFormat="1" ht="19.5" customHeight="1">
      <c r="A1237" s="97" t="s">
        <v>1083</v>
      </c>
      <c r="B1237" s="124"/>
      <c r="C1237" s="124"/>
      <c r="D1237" s="184">
        <f t="shared" si="19"/>
      </c>
      <c r="E1237" s="97"/>
    </row>
    <row r="1238" spans="1:5" s="167" customFormat="1" ht="19.5" customHeight="1">
      <c r="A1238" s="97" t="s">
        <v>1084</v>
      </c>
      <c r="B1238" s="124"/>
      <c r="C1238" s="124"/>
      <c r="D1238" s="184">
        <f t="shared" si="19"/>
      </c>
      <c r="E1238" s="97"/>
    </row>
    <row r="1239" spans="1:5" s="167" customFormat="1" ht="19.5" customHeight="1">
      <c r="A1239" s="97" t="s">
        <v>1085</v>
      </c>
      <c r="B1239" s="175">
        <f>SUM(B1240:B1242)</f>
        <v>6362</v>
      </c>
      <c r="C1239" s="175">
        <f>SUM(C1240:C1242)</f>
        <v>8085</v>
      </c>
      <c r="D1239" s="184">
        <f t="shared" si="19"/>
        <v>127.1</v>
      </c>
      <c r="E1239" s="97"/>
    </row>
    <row r="1240" spans="1:5" s="167" customFormat="1" ht="19.5" customHeight="1">
      <c r="A1240" s="97" t="s">
        <v>1086</v>
      </c>
      <c r="B1240" s="124">
        <v>6362</v>
      </c>
      <c r="C1240" s="124">
        <v>8085</v>
      </c>
      <c r="D1240" s="184">
        <f t="shared" si="19"/>
        <v>127.1</v>
      </c>
      <c r="E1240" s="97"/>
    </row>
    <row r="1241" spans="1:5" s="167" customFormat="1" ht="19.5" customHeight="1">
      <c r="A1241" s="97" t="s">
        <v>1087</v>
      </c>
      <c r="B1241" s="124"/>
      <c r="C1241" s="124"/>
      <c r="D1241" s="184">
        <f t="shared" si="19"/>
      </c>
      <c r="E1241" s="97"/>
    </row>
    <row r="1242" spans="1:5" s="167" customFormat="1" ht="19.5" customHeight="1">
      <c r="A1242" s="97" t="s">
        <v>1088</v>
      </c>
      <c r="B1242" s="124"/>
      <c r="C1242" s="124"/>
      <c r="D1242" s="184">
        <f t="shared" si="19"/>
      </c>
      <c r="E1242" s="97"/>
    </row>
    <row r="1243" spans="1:5" s="167" customFormat="1" ht="19.5" customHeight="1">
      <c r="A1243" s="97" t="s">
        <v>1089</v>
      </c>
      <c r="B1243" s="175">
        <f>SUM(B1244:B1246)</f>
        <v>0</v>
      </c>
      <c r="C1243" s="175">
        <f>SUM(C1244:C1246)</f>
        <v>0</v>
      </c>
      <c r="D1243" s="184">
        <f t="shared" si="19"/>
      </c>
      <c r="E1243" s="97"/>
    </row>
    <row r="1244" spans="1:5" s="167" customFormat="1" ht="19.5" customHeight="1">
      <c r="A1244" s="97" t="s">
        <v>1090</v>
      </c>
      <c r="B1244" s="124"/>
      <c r="C1244" s="124"/>
      <c r="D1244" s="184">
        <f t="shared" si="19"/>
      </c>
      <c r="E1244" s="97"/>
    </row>
    <row r="1245" spans="1:5" s="167" customFormat="1" ht="19.5" customHeight="1">
      <c r="A1245" s="97" t="s">
        <v>1091</v>
      </c>
      <c r="B1245" s="124"/>
      <c r="C1245" s="124"/>
      <c r="D1245" s="184">
        <f t="shared" si="19"/>
      </c>
      <c r="E1245" s="97"/>
    </row>
    <row r="1246" spans="1:5" s="167" customFormat="1" ht="19.5" customHeight="1">
      <c r="A1246" s="97" t="s">
        <v>1092</v>
      </c>
      <c r="B1246" s="124"/>
      <c r="C1246" s="124"/>
      <c r="D1246" s="184">
        <f t="shared" si="19"/>
      </c>
      <c r="E1246" s="97"/>
    </row>
    <row r="1247" spans="1:5" s="167" customFormat="1" ht="19.5" customHeight="1">
      <c r="A1247" s="97" t="s">
        <v>1093</v>
      </c>
      <c r="B1247" s="175">
        <f>SUM(B1248,B1263,B1277,B1282,B1288,)</f>
        <v>964</v>
      </c>
      <c r="C1247" s="175">
        <f>SUM(C1248,C1263,C1277,C1282,C1288,)</f>
        <v>704</v>
      </c>
      <c r="D1247" s="184">
        <f t="shared" si="19"/>
        <v>73</v>
      </c>
      <c r="E1247" s="97"/>
    </row>
    <row r="1248" spans="1:5" s="167" customFormat="1" ht="19.5" customHeight="1">
      <c r="A1248" s="97" t="s">
        <v>1094</v>
      </c>
      <c r="B1248" s="175">
        <f>SUM(B1249:B1262)</f>
        <v>543</v>
      </c>
      <c r="C1248" s="175">
        <f>SUM(C1249:C1262)</f>
        <v>608</v>
      </c>
      <c r="D1248" s="184">
        <f t="shared" si="19"/>
        <v>112</v>
      </c>
      <c r="E1248" s="97"/>
    </row>
    <row r="1249" spans="1:5" s="167" customFormat="1" ht="19.5" customHeight="1">
      <c r="A1249" s="97" t="s">
        <v>749</v>
      </c>
      <c r="B1249" s="124">
        <v>543</v>
      </c>
      <c r="C1249" s="124">
        <v>608</v>
      </c>
      <c r="D1249" s="184">
        <f t="shared" si="19"/>
        <v>112</v>
      </c>
      <c r="E1249" s="97"/>
    </row>
    <row r="1250" spans="1:5" s="167" customFormat="1" ht="19.5" customHeight="1">
      <c r="A1250" s="97" t="s">
        <v>750</v>
      </c>
      <c r="B1250" s="124"/>
      <c r="C1250" s="124"/>
      <c r="D1250" s="184">
        <f t="shared" si="19"/>
      </c>
      <c r="E1250" s="97"/>
    </row>
    <row r="1251" spans="1:5" s="167" customFormat="1" ht="19.5" customHeight="1">
      <c r="A1251" s="97" t="s">
        <v>751</v>
      </c>
      <c r="B1251" s="124"/>
      <c r="C1251" s="124"/>
      <c r="D1251" s="184">
        <f t="shared" si="19"/>
      </c>
      <c r="E1251" s="97"/>
    </row>
    <row r="1252" spans="1:5" s="167" customFormat="1" ht="19.5" customHeight="1">
      <c r="A1252" s="97" t="s">
        <v>1095</v>
      </c>
      <c r="B1252" s="124"/>
      <c r="C1252" s="124"/>
      <c r="D1252" s="184">
        <f t="shared" si="19"/>
      </c>
      <c r="E1252" s="97"/>
    </row>
    <row r="1253" spans="1:5" s="167" customFormat="1" ht="19.5" customHeight="1">
      <c r="A1253" s="97" t="s">
        <v>1096</v>
      </c>
      <c r="B1253" s="124"/>
      <c r="C1253" s="124"/>
      <c r="D1253" s="184">
        <f t="shared" si="19"/>
      </c>
      <c r="E1253" s="97"/>
    </row>
    <row r="1254" spans="1:5" s="167" customFormat="1" ht="19.5" customHeight="1">
      <c r="A1254" s="97" t="s">
        <v>1097</v>
      </c>
      <c r="B1254" s="124"/>
      <c r="C1254" s="124"/>
      <c r="D1254" s="184">
        <f t="shared" si="19"/>
      </c>
      <c r="E1254" s="97"/>
    </row>
    <row r="1255" spans="1:5" s="167" customFormat="1" ht="19.5" customHeight="1">
      <c r="A1255" s="97" t="s">
        <v>1098</v>
      </c>
      <c r="B1255" s="124"/>
      <c r="C1255" s="124"/>
      <c r="D1255" s="184">
        <f t="shared" si="19"/>
      </c>
      <c r="E1255" s="97"/>
    </row>
    <row r="1256" spans="1:5" s="167" customFormat="1" ht="19.5" customHeight="1">
      <c r="A1256" s="97" t="s">
        <v>1099</v>
      </c>
      <c r="B1256" s="124"/>
      <c r="C1256" s="124"/>
      <c r="D1256" s="184">
        <f t="shared" si="19"/>
      </c>
      <c r="E1256" s="97"/>
    </row>
    <row r="1257" spans="1:5" s="167" customFormat="1" ht="19.5" customHeight="1">
      <c r="A1257" s="97" t="s">
        <v>1100</v>
      </c>
      <c r="B1257" s="124"/>
      <c r="C1257" s="124"/>
      <c r="D1257" s="184">
        <f t="shared" si="19"/>
      </c>
      <c r="E1257" s="97"/>
    </row>
    <row r="1258" spans="1:5" s="167" customFormat="1" ht="19.5" customHeight="1">
      <c r="A1258" s="97" t="s">
        <v>1101</v>
      </c>
      <c r="B1258" s="124"/>
      <c r="C1258" s="124"/>
      <c r="D1258" s="184">
        <f t="shared" si="19"/>
      </c>
      <c r="E1258" s="97"/>
    </row>
    <row r="1259" spans="1:5" s="167" customFormat="1" ht="19.5" customHeight="1">
      <c r="A1259" s="97" t="s">
        <v>1102</v>
      </c>
      <c r="B1259" s="124"/>
      <c r="C1259" s="124"/>
      <c r="D1259" s="184">
        <f t="shared" si="19"/>
      </c>
      <c r="E1259" s="97"/>
    </row>
    <row r="1260" spans="1:5" s="167" customFormat="1" ht="19.5" customHeight="1">
      <c r="A1260" s="97" t="s">
        <v>1103</v>
      </c>
      <c r="B1260" s="124"/>
      <c r="C1260" s="124"/>
      <c r="D1260" s="184">
        <f t="shared" si="19"/>
      </c>
      <c r="E1260" s="97"/>
    </row>
    <row r="1261" spans="1:5" s="167" customFormat="1" ht="19.5" customHeight="1">
      <c r="A1261" s="97" t="s">
        <v>769</v>
      </c>
      <c r="B1261" s="124"/>
      <c r="C1261" s="124"/>
      <c r="D1261" s="184">
        <f t="shared" si="19"/>
      </c>
      <c r="E1261" s="97"/>
    </row>
    <row r="1262" spans="1:5" s="167" customFormat="1" ht="19.5" customHeight="1">
      <c r="A1262" s="97" t="s">
        <v>1104</v>
      </c>
      <c r="B1262" s="124"/>
      <c r="C1262" s="124"/>
      <c r="D1262" s="184">
        <f t="shared" si="19"/>
      </c>
      <c r="E1262" s="97"/>
    </row>
    <row r="1263" spans="1:5" s="167" customFormat="1" ht="19.5" customHeight="1">
      <c r="A1263" s="97" t="s">
        <v>1105</v>
      </c>
      <c r="B1263" s="175">
        <f>SUM(B1264:B1276)</f>
        <v>91</v>
      </c>
      <c r="C1263" s="175">
        <f>SUM(C1264:C1276)</f>
        <v>96</v>
      </c>
      <c r="D1263" s="184">
        <f t="shared" si="19"/>
        <v>105.5</v>
      </c>
      <c r="E1263" s="97"/>
    </row>
    <row r="1264" spans="1:5" s="167" customFormat="1" ht="19.5" customHeight="1">
      <c r="A1264" s="97" t="s">
        <v>749</v>
      </c>
      <c r="B1264" s="124">
        <v>91</v>
      </c>
      <c r="C1264" s="124">
        <v>96</v>
      </c>
      <c r="D1264" s="184">
        <f t="shared" si="19"/>
        <v>105.5</v>
      </c>
      <c r="E1264" s="97"/>
    </row>
    <row r="1265" spans="1:5" s="167" customFormat="1" ht="19.5" customHeight="1">
      <c r="A1265" s="97" t="s">
        <v>750</v>
      </c>
      <c r="B1265" s="124"/>
      <c r="C1265" s="124"/>
      <c r="D1265" s="184">
        <f t="shared" si="19"/>
      </c>
      <c r="E1265" s="97"/>
    </row>
    <row r="1266" spans="1:5" s="167" customFormat="1" ht="19.5" customHeight="1">
      <c r="A1266" s="97" t="s">
        <v>751</v>
      </c>
      <c r="B1266" s="124"/>
      <c r="C1266" s="124"/>
      <c r="D1266" s="184">
        <f t="shared" si="19"/>
      </c>
      <c r="E1266" s="97"/>
    </row>
    <row r="1267" spans="1:5" s="167" customFormat="1" ht="19.5" customHeight="1">
      <c r="A1267" s="97" t="s">
        <v>1106</v>
      </c>
      <c r="B1267" s="124"/>
      <c r="C1267" s="124"/>
      <c r="D1267" s="184">
        <f t="shared" si="19"/>
      </c>
      <c r="E1267" s="97"/>
    </row>
    <row r="1268" spans="1:5" s="167" customFormat="1" ht="19.5" customHeight="1">
      <c r="A1268" s="97" t="s">
        <v>1107</v>
      </c>
      <c r="B1268" s="124"/>
      <c r="C1268" s="124"/>
      <c r="D1268" s="184">
        <f t="shared" si="19"/>
      </c>
      <c r="E1268" s="97"/>
    </row>
    <row r="1269" spans="1:5" s="167" customFormat="1" ht="19.5" customHeight="1">
      <c r="A1269" s="97" t="s">
        <v>1108</v>
      </c>
      <c r="B1269" s="124"/>
      <c r="C1269" s="124"/>
      <c r="D1269" s="184">
        <f t="shared" si="19"/>
      </c>
      <c r="E1269" s="97"/>
    </row>
    <row r="1270" spans="1:5" s="167" customFormat="1" ht="19.5" customHeight="1">
      <c r="A1270" s="97" t="s">
        <v>1109</v>
      </c>
      <c r="B1270" s="124"/>
      <c r="C1270" s="124"/>
      <c r="D1270" s="184">
        <f t="shared" si="19"/>
      </c>
      <c r="E1270" s="97"/>
    </row>
    <row r="1271" spans="1:5" s="167" customFormat="1" ht="19.5" customHeight="1">
      <c r="A1271" s="97" t="s">
        <v>1110</v>
      </c>
      <c r="B1271" s="124"/>
      <c r="C1271" s="124"/>
      <c r="D1271" s="184">
        <f t="shared" si="19"/>
      </c>
      <c r="E1271" s="97"/>
    </row>
    <row r="1272" spans="1:5" s="167" customFormat="1" ht="19.5" customHeight="1">
      <c r="A1272" s="97" t="s">
        <v>1111</v>
      </c>
      <c r="B1272" s="124"/>
      <c r="C1272" s="124"/>
      <c r="D1272" s="184">
        <f t="shared" si="19"/>
      </c>
      <c r="E1272" s="97"/>
    </row>
    <row r="1273" spans="1:5" s="167" customFormat="1" ht="19.5" customHeight="1">
      <c r="A1273" s="97" t="s">
        <v>1112</v>
      </c>
      <c r="B1273" s="124"/>
      <c r="C1273" s="124"/>
      <c r="D1273" s="184">
        <f t="shared" si="19"/>
      </c>
      <c r="E1273" s="97"/>
    </row>
    <row r="1274" spans="1:5" s="167" customFormat="1" ht="19.5" customHeight="1">
      <c r="A1274" s="97" t="s">
        <v>1113</v>
      </c>
      <c r="B1274" s="124"/>
      <c r="C1274" s="124"/>
      <c r="D1274" s="184">
        <f t="shared" si="19"/>
      </c>
      <c r="E1274" s="97"/>
    </row>
    <row r="1275" spans="1:5" s="167" customFormat="1" ht="19.5" customHeight="1">
      <c r="A1275" s="97" t="s">
        <v>769</v>
      </c>
      <c r="B1275" s="124"/>
      <c r="C1275" s="124"/>
      <c r="D1275" s="184">
        <f t="shared" si="19"/>
      </c>
      <c r="E1275" s="97"/>
    </row>
    <row r="1276" spans="1:5" s="167" customFormat="1" ht="19.5" customHeight="1">
      <c r="A1276" s="97" t="s">
        <v>1114</v>
      </c>
      <c r="B1276" s="124"/>
      <c r="C1276" s="124"/>
      <c r="D1276" s="184">
        <f t="shared" si="19"/>
      </c>
      <c r="E1276" s="97"/>
    </row>
    <row r="1277" spans="1:5" s="167" customFormat="1" ht="19.5" customHeight="1">
      <c r="A1277" s="97" t="s">
        <v>1115</v>
      </c>
      <c r="B1277" s="175">
        <f>SUM(B1278:B1281)</f>
        <v>0</v>
      </c>
      <c r="C1277" s="175">
        <f>SUM(C1278:C1281)</f>
        <v>0</v>
      </c>
      <c r="D1277" s="184">
        <f t="shared" si="19"/>
      </c>
      <c r="E1277" s="97"/>
    </row>
    <row r="1278" spans="1:5" s="167" customFormat="1" ht="19.5" customHeight="1">
      <c r="A1278" s="97" t="s">
        <v>1116</v>
      </c>
      <c r="B1278" s="124"/>
      <c r="C1278" s="124"/>
      <c r="D1278" s="184">
        <f t="shared" si="19"/>
      </c>
      <c r="E1278" s="97"/>
    </row>
    <row r="1279" spans="1:5" s="167" customFormat="1" ht="19.5" customHeight="1">
      <c r="A1279" s="97" t="s">
        <v>1117</v>
      </c>
      <c r="B1279" s="124"/>
      <c r="C1279" s="124"/>
      <c r="D1279" s="184">
        <f t="shared" si="19"/>
      </c>
      <c r="E1279" s="97"/>
    </row>
    <row r="1280" spans="1:5" s="167" customFormat="1" ht="19.5" customHeight="1">
      <c r="A1280" s="97" t="s">
        <v>1118</v>
      </c>
      <c r="B1280" s="124"/>
      <c r="C1280" s="124"/>
      <c r="D1280" s="184">
        <f t="shared" si="19"/>
      </c>
      <c r="E1280" s="97"/>
    </row>
    <row r="1281" spans="1:5" s="167" customFormat="1" ht="19.5" customHeight="1">
      <c r="A1281" s="97" t="s">
        <v>1119</v>
      </c>
      <c r="B1281" s="124"/>
      <c r="C1281" s="124"/>
      <c r="D1281" s="184">
        <f t="shared" si="19"/>
      </c>
      <c r="E1281" s="97"/>
    </row>
    <row r="1282" spans="1:5" s="167" customFormat="1" ht="19.5" customHeight="1">
      <c r="A1282" s="97" t="s">
        <v>1120</v>
      </c>
      <c r="B1282" s="175">
        <f>SUM(B1283:B1287)</f>
        <v>330</v>
      </c>
      <c r="C1282" s="175">
        <f>SUM(C1283:C1287)</f>
        <v>0</v>
      </c>
      <c r="D1282" s="184">
        <f t="shared" si="19"/>
        <v>0</v>
      </c>
      <c r="E1282" s="97"/>
    </row>
    <row r="1283" spans="1:5" s="167" customFormat="1" ht="19.5" customHeight="1">
      <c r="A1283" s="97" t="s">
        <v>1121</v>
      </c>
      <c r="B1283" s="124"/>
      <c r="C1283" s="124"/>
      <c r="D1283" s="184">
        <f t="shared" si="19"/>
      </c>
      <c r="E1283" s="97"/>
    </row>
    <row r="1284" spans="1:5" s="167" customFormat="1" ht="19.5" customHeight="1">
      <c r="A1284" s="97" t="s">
        <v>1122</v>
      </c>
      <c r="B1284" s="124"/>
      <c r="C1284" s="124"/>
      <c r="D1284" s="184">
        <f t="shared" si="19"/>
      </c>
      <c r="E1284" s="97"/>
    </row>
    <row r="1285" spans="1:5" s="167" customFormat="1" ht="19.5" customHeight="1">
      <c r="A1285" s="97" t="s">
        <v>1123</v>
      </c>
      <c r="B1285" s="124">
        <v>330</v>
      </c>
      <c r="C1285" s="124"/>
      <c r="D1285" s="184">
        <f aca="true" t="shared" si="20" ref="D1285:D1314">IF(B1285=0,"",ROUND(C1285/B1285*100,1))</f>
        <v>0</v>
      </c>
      <c r="E1285" s="97"/>
    </row>
    <row r="1286" spans="1:5" s="167" customFormat="1" ht="19.5" customHeight="1">
      <c r="A1286" s="97" t="s">
        <v>1124</v>
      </c>
      <c r="B1286" s="124"/>
      <c r="C1286" s="124"/>
      <c r="D1286" s="184">
        <f t="shared" si="20"/>
      </c>
      <c r="E1286" s="97"/>
    </row>
    <row r="1287" spans="1:5" s="167" customFormat="1" ht="19.5" customHeight="1">
      <c r="A1287" s="97" t="s">
        <v>1125</v>
      </c>
      <c r="B1287" s="124"/>
      <c r="C1287" s="124"/>
      <c r="D1287" s="184">
        <f t="shared" si="20"/>
      </c>
      <c r="E1287" s="97"/>
    </row>
    <row r="1288" spans="1:5" s="167" customFormat="1" ht="19.5" customHeight="1">
      <c r="A1288" s="97" t="s">
        <v>1126</v>
      </c>
      <c r="B1288" s="175">
        <f>SUM(B1289:B1299)</f>
        <v>0</v>
      </c>
      <c r="C1288" s="175">
        <f>SUM(C1289:C1299)</f>
        <v>0</v>
      </c>
      <c r="D1288" s="184">
        <f t="shared" si="20"/>
      </c>
      <c r="E1288" s="97"/>
    </row>
    <row r="1289" spans="1:5" s="167" customFormat="1" ht="19.5" customHeight="1">
      <c r="A1289" s="97" t="s">
        <v>1127</v>
      </c>
      <c r="B1289" s="124"/>
      <c r="C1289" s="124"/>
      <c r="D1289" s="184">
        <f t="shared" si="20"/>
      </c>
      <c r="E1289" s="97"/>
    </row>
    <row r="1290" spans="1:5" s="167" customFormat="1" ht="19.5" customHeight="1">
      <c r="A1290" s="97" t="s">
        <v>1128</v>
      </c>
      <c r="B1290" s="124"/>
      <c r="C1290" s="124"/>
      <c r="D1290" s="184">
        <f t="shared" si="20"/>
      </c>
      <c r="E1290" s="97"/>
    </row>
    <row r="1291" spans="1:5" s="167" customFormat="1" ht="19.5" customHeight="1">
      <c r="A1291" s="97" t="s">
        <v>1129</v>
      </c>
      <c r="B1291" s="124"/>
      <c r="C1291" s="124"/>
      <c r="D1291" s="184">
        <f t="shared" si="20"/>
      </c>
      <c r="E1291" s="97"/>
    </row>
    <row r="1292" spans="1:5" s="167" customFormat="1" ht="19.5" customHeight="1">
      <c r="A1292" s="97" t="s">
        <v>1130</v>
      </c>
      <c r="B1292" s="124"/>
      <c r="C1292" s="124"/>
      <c r="D1292" s="184">
        <f t="shared" si="20"/>
      </c>
      <c r="E1292" s="97"/>
    </row>
    <row r="1293" spans="1:5" s="167" customFormat="1" ht="19.5" customHeight="1">
      <c r="A1293" s="97" t="s">
        <v>1131</v>
      </c>
      <c r="B1293" s="124"/>
      <c r="C1293" s="124"/>
      <c r="D1293" s="184">
        <f t="shared" si="20"/>
      </c>
      <c r="E1293" s="97"/>
    </row>
    <row r="1294" spans="1:5" s="167" customFormat="1" ht="19.5" customHeight="1">
      <c r="A1294" s="97" t="s">
        <v>1132</v>
      </c>
      <c r="B1294" s="124"/>
      <c r="C1294" s="124"/>
      <c r="D1294" s="184">
        <f t="shared" si="20"/>
      </c>
      <c r="E1294" s="97"/>
    </row>
    <row r="1295" spans="1:5" s="167" customFormat="1" ht="19.5" customHeight="1">
      <c r="A1295" s="97" t="s">
        <v>1133</v>
      </c>
      <c r="B1295" s="124"/>
      <c r="C1295" s="124"/>
      <c r="D1295" s="184">
        <f t="shared" si="20"/>
      </c>
      <c r="E1295" s="97"/>
    </row>
    <row r="1296" spans="1:5" s="167" customFormat="1" ht="19.5" customHeight="1">
      <c r="A1296" s="97" t="s">
        <v>1134</v>
      </c>
      <c r="B1296" s="124"/>
      <c r="C1296" s="124"/>
      <c r="D1296" s="184">
        <f t="shared" si="20"/>
      </c>
      <c r="E1296" s="97"/>
    </row>
    <row r="1297" spans="1:5" s="167" customFormat="1" ht="19.5" customHeight="1">
      <c r="A1297" s="97" t="s">
        <v>1135</v>
      </c>
      <c r="B1297" s="124"/>
      <c r="C1297" s="124"/>
      <c r="D1297" s="184">
        <f t="shared" si="20"/>
      </c>
      <c r="E1297" s="97"/>
    </row>
    <row r="1298" spans="1:5" s="167" customFormat="1" ht="19.5" customHeight="1">
      <c r="A1298" s="97" t="s">
        <v>1136</v>
      </c>
      <c r="B1298" s="124"/>
      <c r="C1298" s="124"/>
      <c r="D1298" s="184">
        <f t="shared" si="20"/>
      </c>
      <c r="E1298" s="97"/>
    </row>
    <row r="1299" spans="1:5" s="167" customFormat="1" ht="19.5" customHeight="1">
      <c r="A1299" s="97" t="s">
        <v>1137</v>
      </c>
      <c r="B1299" s="124"/>
      <c r="C1299" s="124"/>
      <c r="D1299" s="184">
        <f t="shared" si="20"/>
      </c>
      <c r="E1299" s="97"/>
    </row>
    <row r="1300" spans="1:5" s="167" customFormat="1" ht="19.5" customHeight="1">
      <c r="A1300" s="97" t="s">
        <v>1138</v>
      </c>
      <c r="B1300" s="124"/>
      <c r="C1300" s="124">
        <v>3921</v>
      </c>
      <c r="D1300" s="184">
        <f t="shared" si="20"/>
      </c>
      <c r="E1300" s="97"/>
    </row>
    <row r="1301" spans="1:5" s="167" customFormat="1" ht="19.5" customHeight="1">
      <c r="A1301" s="97" t="s">
        <v>1139</v>
      </c>
      <c r="B1301" s="175">
        <f>SUM(B1302)</f>
        <v>4760</v>
      </c>
      <c r="C1301" s="175">
        <f>SUM(C1302)</f>
        <v>4760</v>
      </c>
      <c r="D1301" s="184">
        <f t="shared" si="20"/>
        <v>100</v>
      </c>
      <c r="E1301" s="97"/>
    </row>
    <row r="1302" spans="1:5" s="167" customFormat="1" ht="19.5" customHeight="1">
      <c r="A1302" s="97" t="s">
        <v>1140</v>
      </c>
      <c r="B1302" s="175">
        <f>SUM(B1303:B1306)</f>
        <v>4760</v>
      </c>
      <c r="C1302" s="175">
        <f>SUM(C1303:C1306)</f>
        <v>4760</v>
      </c>
      <c r="D1302" s="184">
        <f t="shared" si="20"/>
        <v>100</v>
      </c>
      <c r="E1302" s="97"/>
    </row>
    <row r="1303" spans="1:5" s="167" customFormat="1" ht="19.5" customHeight="1">
      <c r="A1303" s="97" t="s">
        <v>1141</v>
      </c>
      <c r="B1303" s="177">
        <v>4760</v>
      </c>
      <c r="C1303" s="124">
        <v>4760</v>
      </c>
      <c r="D1303" s="184">
        <f t="shared" si="20"/>
        <v>100</v>
      </c>
      <c r="E1303" s="97"/>
    </row>
    <row r="1304" spans="1:5" s="167" customFormat="1" ht="19.5" customHeight="1">
      <c r="A1304" s="97" t="s">
        <v>1142</v>
      </c>
      <c r="B1304" s="124"/>
      <c r="C1304" s="124"/>
      <c r="D1304" s="184">
        <f t="shared" si="20"/>
      </c>
      <c r="E1304" s="97"/>
    </row>
    <row r="1305" spans="1:5" s="167" customFormat="1" ht="19.5" customHeight="1">
      <c r="A1305" s="97" t="s">
        <v>1143</v>
      </c>
      <c r="B1305" s="124"/>
      <c r="C1305" s="124"/>
      <c r="D1305" s="184">
        <f t="shared" si="20"/>
      </c>
      <c r="E1305" s="97"/>
    </row>
    <row r="1306" spans="1:5" s="167" customFormat="1" ht="19.5" customHeight="1">
      <c r="A1306" s="97" t="s">
        <v>1144</v>
      </c>
      <c r="B1306" s="124"/>
      <c r="C1306" s="124"/>
      <c r="D1306" s="184">
        <f t="shared" si="20"/>
      </c>
      <c r="E1306" s="97"/>
    </row>
    <row r="1307" spans="1:5" s="169" customFormat="1" ht="19.5" customHeight="1">
      <c r="A1307" s="97" t="s">
        <v>1145</v>
      </c>
      <c r="B1307" s="175">
        <f>SUM(B1308)</f>
        <v>0</v>
      </c>
      <c r="C1307" s="175">
        <f>SUM(C1308)</f>
        <v>0</v>
      </c>
      <c r="D1307" s="184">
        <f t="shared" si="20"/>
      </c>
      <c r="E1307" s="180"/>
    </row>
    <row r="1308" spans="1:5" s="169" customFormat="1" ht="19.5" customHeight="1">
      <c r="A1308" s="97" t="s">
        <v>1146</v>
      </c>
      <c r="B1308" s="124"/>
      <c r="C1308" s="124"/>
      <c r="D1308" s="184">
        <f t="shared" si="20"/>
      </c>
      <c r="E1308" s="180"/>
    </row>
    <row r="1309" spans="1:5" s="167" customFormat="1" ht="19.5" customHeight="1">
      <c r="A1309" s="97" t="s">
        <v>1147</v>
      </c>
      <c r="B1309" s="175">
        <f>SUM(B1310:B1311)</f>
        <v>555</v>
      </c>
      <c r="C1309" s="175">
        <f>SUM(C1310:C1311)</f>
        <v>0</v>
      </c>
      <c r="D1309" s="184">
        <f t="shared" si="20"/>
        <v>0</v>
      </c>
      <c r="E1309" s="97"/>
    </row>
    <row r="1310" spans="1:5" s="167" customFormat="1" ht="19.5" customHeight="1">
      <c r="A1310" s="97" t="s">
        <v>1148</v>
      </c>
      <c r="B1310" s="124"/>
      <c r="C1310" s="124"/>
      <c r="D1310" s="184">
        <f t="shared" si="20"/>
      </c>
      <c r="E1310" s="97"/>
    </row>
    <row r="1311" spans="1:5" s="167" customFormat="1" ht="19.5" customHeight="1">
      <c r="A1311" s="97" t="s">
        <v>1149</v>
      </c>
      <c r="B1311" s="124">
        <v>555</v>
      </c>
      <c r="C1311" s="124"/>
      <c r="D1311" s="184">
        <f t="shared" si="20"/>
        <v>0</v>
      </c>
      <c r="E1311" s="97"/>
    </row>
    <row r="1312" spans="1:5" s="167" customFormat="1" ht="19.5" customHeight="1">
      <c r="A1312" s="97"/>
      <c r="B1312" s="124"/>
      <c r="C1312" s="124"/>
      <c r="D1312" s="184">
        <f t="shared" si="20"/>
      </c>
      <c r="E1312" s="97"/>
    </row>
    <row r="1313" spans="1:5" s="167" customFormat="1" ht="19.5" customHeight="1">
      <c r="A1313" s="97"/>
      <c r="B1313" s="124"/>
      <c r="C1313" s="124"/>
      <c r="D1313" s="184">
        <f t="shared" si="20"/>
      </c>
      <c r="E1313" s="97"/>
    </row>
    <row r="1314" spans="1:5" s="167" customFormat="1" ht="19.5" customHeight="1">
      <c r="A1314" s="94" t="s">
        <v>1150</v>
      </c>
      <c r="B1314" s="173">
        <f>SUM(B1309,B1307,B1301,B1300,B1247,B1229,B1151,B1141,B1126,B1099,B1025,B961,B831,B811,B738,B667,B551,B502,B446,B392,B273,B261,B258,B5,)</f>
        <v>250373</v>
      </c>
      <c r="C1314" s="173">
        <f>SUM(C1309,C1307,C1301,C1300,C1247,C1229,C1151,C1141,C1126,C1099,C1025,C961,C831,C811,C738,C667,C551,C502,C446,C392,C273,C261,C258,C5,)</f>
        <v>207693</v>
      </c>
      <c r="D1314" s="184">
        <f t="shared" si="20"/>
        <v>83</v>
      </c>
      <c r="E1314" s="97"/>
    </row>
    <row r="1315" spans="2:4" s="86" customFormat="1" ht="19.5" customHeight="1">
      <c r="B1315" s="171"/>
      <c r="C1315" s="171"/>
      <c r="D1315" s="182"/>
    </row>
    <row r="1316" spans="2:4" s="86" customFormat="1" ht="19.5" customHeight="1">
      <c r="B1316" s="171"/>
      <c r="C1316" s="171"/>
      <c r="D1316" s="182"/>
    </row>
    <row r="1317" spans="2:4" s="86" customFormat="1" ht="19.5" customHeight="1">
      <c r="B1317" s="171"/>
      <c r="C1317" s="171"/>
      <c r="D1317" s="182"/>
    </row>
    <row r="1318" spans="2:4" s="86" customFormat="1" ht="19.5" customHeight="1">
      <c r="B1318" s="171"/>
      <c r="C1318" s="171"/>
      <c r="D1318" s="182"/>
    </row>
    <row r="1319" spans="2:4" s="86" customFormat="1" ht="19.5" customHeight="1">
      <c r="B1319" s="171"/>
      <c r="C1319" s="171"/>
      <c r="D1319" s="182"/>
    </row>
    <row r="1320" spans="2:4" s="86" customFormat="1" ht="14.25">
      <c r="B1320" s="171"/>
      <c r="C1320" s="171"/>
      <c r="D1320" s="182"/>
    </row>
    <row r="1321" spans="2:4" s="86" customFormat="1" ht="14.25">
      <c r="B1321" s="171"/>
      <c r="C1321" s="171"/>
      <c r="D1321" s="182"/>
    </row>
    <row r="1322" spans="2:4" s="86" customFormat="1" ht="14.25">
      <c r="B1322" s="171"/>
      <c r="C1322" s="171"/>
      <c r="D1322" s="182"/>
    </row>
    <row r="1323" spans="2:4" s="86" customFormat="1" ht="14.25">
      <c r="B1323" s="171"/>
      <c r="C1323" s="171"/>
      <c r="D1323" s="182"/>
    </row>
    <row r="1324" spans="2:4" s="86" customFormat="1" ht="14.25">
      <c r="B1324" s="171"/>
      <c r="C1324" s="171"/>
      <c r="D1324" s="182"/>
    </row>
    <row r="1325" spans="2:4" s="86" customFormat="1" ht="14.25">
      <c r="B1325" s="171"/>
      <c r="C1325" s="171"/>
      <c r="D1325" s="182"/>
    </row>
    <row r="1326" spans="2:4" s="86" customFormat="1" ht="14.25">
      <c r="B1326" s="171"/>
      <c r="C1326" s="171"/>
      <c r="D1326" s="182"/>
    </row>
    <row r="1327" spans="2:4" s="86" customFormat="1" ht="14.25">
      <c r="B1327" s="171"/>
      <c r="C1327" s="171"/>
      <c r="D1327" s="182"/>
    </row>
    <row r="1328" spans="2:4" s="86" customFormat="1" ht="14.25">
      <c r="B1328" s="171"/>
      <c r="C1328" s="171"/>
      <c r="D1328" s="182"/>
    </row>
    <row r="1329" spans="2:4" s="86" customFormat="1" ht="14.25">
      <c r="B1329" s="171"/>
      <c r="C1329" s="171"/>
      <c r="D1329" s="182"/>
    </row>
    <row r="1330" spans="2:4" s="86" customFormat="1" ht="14.25">
      <c r="B1330" s="171"/>
      <c r="C1330" s="171"/>
      <c r="D1330" s="182"/>
    </row>
    <row r="1331" spans="2:4" s="86" customFormat="1" ht="14.25">
      <c r="B1331" s="171"/>
      <c r="C1331" s="171"/>
      <c r="D1331" s="182"/>
    </row>
    <row r="1332" spans="2:4" s="86" customFormat="1" ht="14.25">
      <c r="B1332" s="171"/>
      <c r="C1332" s="171"/>
      <c r="D1332" s="182"/>
    </row>
    <row r="1333" spans="2:4" s="86" customFormat="1" ht="14.25">
      <c r="B1333" s="171"/>
      <c r="C1333" s="171"/>
      <c r="D1333" s="182"/>
    </row>
    <row r="1334" spans="2:4" s="86" customFormat="1" ht="14.25">
      <c r="B1334" s="171"/>
      <c r="C1334" s="171"/>
      <c r="D1334" s="182"/>
    </row>
    <row r="1335" spans="2:4" s="86" customFormat="1" ht="14.25">
      <c r="B1335" s="171"/>
      <c r="C1335" s="171"/>
      <c r="D1335" s="182"/>
    </row>
    <row r="1336" spans="2:4" s="86" customFormat="1" ht="14.25">
      <c r="B1336" s="171"/>
      <c r="C1336" s="171"/>
      <c r="D1336" s="182"/>
    </row>
    <row r="1337" spans="2:4" s="86" customFormat="1" ht="14.25">
      <c r="B1337" s="171"/>
      <c r="C1337" s="171"/>
      <c r="D1337" s="182"/>
    </row>
    <row r="1338" spans="2:4" s="86" customFormat="1" ht="14.25">
      <c r="B1338" s="171"/>
      <c r="C1338" s="171"/>
      <c r="D1338" s="182"/>
    </row>
    <row r="1339" spans="2:4" s="86" customFormat="1" ht="14.25">
      <c r="B1339" s="171"/>
      <c r="C1339" s="171"/>
      <c r="D1339" s="182"/>
    </row>
    <row r="1340" spans="2:4" s="86" customFormat="1" ht="14.25">
      <c r="B1340" s="171"/>
      <c r="C1340" s="171"/>
      <c r="D1340" s="182"/>
    </row>
    <row r="1341" spans="2:4" s="86" customFormat="1" ht="14.25">
      <c r="B1341" s="171"/>
      <c r="C1341" s="171"/>
      <c r="D1341" s="182"/>
    </row>
    <row r="1342" spans="2:4" s="86" customFormat="1" ht="14.25">
      <c r="B1342" s="171"/>
      <c r="C1342" s="171"/>
      <c r="D1342" s="182"/>
    </row>
    <row r="1343" spans="2:4" s="86" customFormat="1" ht="14.25">
      <c r="B1343" s="171"/>
      <c r="C1343" s="171"/>
      <c r="D1343" s="182"/>
    </row>
    <row r="1344" spans="2:4" s="86" customFormat="1" ht="14.25">
      <c r="B1344" s="171"/>
      <c r="C1344" s="171"/>
      <c r="D1344" s="182"/>
    </row>
    <row r="1345" spans="2:4" s="86" customFormat="1" ht="14.25">
      <c r="B1345" s="171"/>
      <c r="C1345" s="171"/>
      <c r="D1345" s="182"/>
    </row>
    <row r="1346" spans="2:4" s="86" customFormat="1" ht="14.25">
      <c r="B1346" s="171"/>
      <c r="C1346" s="171"/>
      <c r="D1346" s="182"/>
    </row>
    <row r="1347" spans="2:4" s="86" customFormat="1" ht="14.25">
      <c r="B1347" s="171"/>
      <c r="C1347" s="171"/>
      <c r="D1347" s="182"/>
    </row>
    <row r="1348" spans="2:4" s="86" customFormat="1" ht="14.25">
      <c r="B1348" s="171"/>
      <c r="C1348" s="171"/>
      <c r="D1348" s="182"/>
    </row>
    <row r="1349" spans="2:4" s="86" customFormat="1" ht="14.25">
      <c r="B1349" s="171"/>
      <c r="C1349" s="171"/>
      <c r="D1349" s="182"/>
    </row>
    <row r="1350" spans="2:4" s="86" customFormat="1" ht="14.25">
      <c r="B1350" s="171"/>
      <c r="C1350" s="171"/>
      <c r="D1350" s="182"/>
    </row>
    <row r="1351" spans="2:4" s="86" customFormat="1" ht="14.25">
      <c r="B1351" s="171"/>
      <c r="C1351" s="171"/>
      <c r="D1351" s="182"/>
    </row>
    <row r="1352" spans="2:4" s="86" customFormat="1" ht="14.25">
      <c r="B1352" s="171"/>
      <c r="C1352" s="171"/>
      <c r="D1352" s="182"/>
    </row>
    <row r="1353" spans="2:4" s="86" customFormat="1" ht="14.25">
      <c r="B1353" s="171"/>
      <c r="C1353" s="171"/>
      <c r="D1353" s="182"/>
    </row>
    <row r="1354" spans="2:4" s="86" customFormat="1" ht="14.25">
      <c r="B1354" s="171"/>
      <c r="C1354" s="171"/>
      <c r="D1354" s="182"/>
    </row>
    <row r="1355" spans="2:4" s="86" customFormat="1" ht="14.25">
      <c r="B1355" s="171"/>
      <c r="C1355" s="171"/>
      <c r="D1355" s="182"/>
    </row>
    <row r="1356" spans="2:4" s="86" customFormat="1" ht="14.25">
      <c r="B1356" s="171"/>
      <c r="C1356" s="171"/>
      <c r="D1356" s="182"/>
    </row>
    <row r="1357" spans="2:4" s="86" customFormat="1" ht="14.25">
      <c r="B1357" s="171"/>
      <c r="C1357" s="171"/>
      <c r="D1357" s="182"/>
    </row>
    <row r="1358" spans="2:4" s="86" customFormat="1" ht="14.25">
      <c r="B1358" s="171"/>
      <c r="C1358" s="171"/>
      <c r="D1358" s="182"/>
    </row>
    <row r="1359" spans="2:4" s="86" customFormat="1" ht="14.25">
      <c r="B1359" s="171"/>
      <c r="C1359" s="171"/>
      <c r="D1359" s="182"/>
    </row>
    <row r="1360" spans="2:4" s="86" customFormat="1" ht="14.25">
      <c r="B1360" s="171"/>
      <c r="C1360" s="171"/>
      <c r="D1360" s="182"/>
    </row>
    <row r="1361" spans="2:4" s="86" customFormat="1" ht="14.25">
      <c r="B1361" s="171"/>
      <c r="C1361" s="171"/>
      <c r="D1361" s="182"/>
    </row>
    <row r="1362" spans="2:4" s="86" customFormat="1" ht="14.25">
      <c r="B1362" s="171"/>
      <c r="C1362" s="171"/>
      <c r="D1362" s="182"/>
    </row>
    <row r="1363" spans="2:4" s="86" customFormat="1" ht="14.25">
      <c r="B1363" s="171"/>
      <c r="C1363" s="171"/>
      <c r="D1363" s="182"/>
    </row>
    <row r="1364" spans="2:4" s="86" customFormat="1" ht="14.25">
      <c r="B1364" s="171"/>
      <c r="C1364" s="171"/>
      <c r="D1364" s="182"/>
    </row>
    <row r="1365" spans="2:4" s="86" customFormat="1" ht="14.25">
      <c r="B1365" s="171"/>
      <c r="C1365" s="171"/>
      <c r="D1365" s="182"/>
    </row>
    <row r="1366" spans="2:4" s="86" customFormat="1" ht="14.25">
      <c r="B1366" s="171"/>
      <c r="C1366" s="171"/>
      <c r="D1366" s="182"/>
    </row>
    <row r="1367" spans="2:4" s="86" customFormat="1" ht="14.25">
      <c r="B1367" s="171"/>
      <c r="C1367" s="171"/>
      <c r="D1367" s="182"/>
    </row>
    <row r="1368" spans="2:4" s="86" customFormat="1" ht="14.25">
      <c r="B1368" s="171"/>
      <c r="C1368" s="171"/>
      <c r="D1368" s="182"/>
    </row>
    <row r="1369" spans="2:4" s="86" customFormat="1" ht="14.25">
      <c r="B1369" s="171"/>
      <c r="C1369" s="171"/>
      <c r="D1369" s="182"/>
    </row>
    <row r="1370" spans="2:4" s="86" customFormat="1" ht="14.25">
      <c r="B1370" s="171"/>
      <c r="C1370" s="171"/>
      <c r="D1370" s="182"/>
    </row>
    <row r="1371" spans="2:4" s="86" customFormat="1" ht="14.25">
      <c r="B1371" s="171"/>
      <c r="C1371" s="171"/>
      <c r="D1371" s="182"/>
    </row>
  </sheetData>
  <sheetProtection/>
  <protectedRanges>
    <protectedRange sqref="B1231:C1238 B1240:C1242 B1244:C1246 B1249:C1262 B1264:C1276 B1278:C1281 B1283:C1287 B1289:C1300 B1303:C1306 B1308:C1308 B1310:C1311" name="区域19"/>
    <protectedRange sqref="B963:C984 B986:C994 B996:C1004 B1006:C1009 B1011:C1016 B1018:C1021 B1023:C1024 B1027:C1035 B1037:C1051 B1053:C1056 B1058:C1070 B1072:C1078 B1080:C1084 B1086:C1091 B1093:C1098" name="区域17"/>
    <protectedRange sqref="B669:C672 B674:C685 B687:C689 B691:C701 B703:C704 B706:C708 B710:C718 B720:C723 B725:C729 B731:C733 B735:C737 B740:C747 B749:C751 B753:C759 B761:C765 B767:C772 B774:C778 B780:C781 B783:C786 B788:C794 B796:C810 B813:C824 B826:C830" name="区域15"/>
    <protectedRange sqref="B484:C489 B491:C493 B495:C496 B498:C501 B504:C516 B518:C524 B526:C535 B537:C546 B548:C550 B553:C565 B567:C576 B578:C578 B580:C587" name="区域13"/>
    <protectedRange sqref="B479:C482 B484:C489 B491:C493 B495:C496 B498:C501 B504:C516 B518:C524 B526:C535 B537:C546 B548:C550" name="区域11"/>
    <protectedRange sqref="B383:C391 B394:C397 B399:C406 B408:C413 B415:C419" name="区域9"/>
    <protectedRange sqref="B275:C283 B285:C305 B307:C312 B314:C324 B326:C333" name="区域7"/>
    <protectedRange sqref="B211:C217 B219:C224 B226:C230 B232:C236 B238:C242" name="区域5"/>
    <protectedRange sqref="B120:C127 B129:C138 B140:C150 B152:C160 B162:C173" name="区域3"/>
    <protectedRange sqref="B7:C17 B19:C26 B28:C38 B40:C50 B52:C61" name="区域1"/>
    <protectedRange sqref="E5:E1314" name="区域20"/>
    <protectedRange sqref="B1231:C1238 B1240:C1242 B1244:C1246 B1249:C1262 B1264:C1276 B1278:C1281 B1283:C1287 B1289:C1300 B1303:C1306 B1308:C1308 B1310:C1311" name="区域19_1"/>
    <protectedRange sqref="B1101:C1109 B1111:C1116 B1118:C1122 B1124:C1125 B1128:C1133 B1135:C1140 B1142:C1150 B1153:C1171 B1173:C1190 B1192:C1199 B1201:C1212 B1214:C1228" name="区域18"/>
    <protectedRange sqref="B963:C984 B986:C994 B996:C1004 B1006:C1009 B1011:C1016 B1018:C1021 B1023:C1024 B1027:C1035 B1037:C1051 B1053:C1056 B1058:C1070 B1072:C1078 B1080:C1084 B1086:C1091 B1093:C1098" name="区域17_1"/>
    <protectedRange sqref="B833:C856 B858:C875 B876:C884 B886:C903 B904:C911 B913:C922 B924:C933 B935:C939 B941:C946 B948:C953 B955:C957 B959:C960" name="区域16"/>
    <protectedRange sqref="B669:C672 B674:C685 B687:C689 B691:C701 B703:C704 B706:C708 B710:C718 B720:C723 B725:C729 B731:C733 B735:C737 B740:C747 B749:C751 B753:C759 B761:C765 B767:C772 B774:C778 B780:C781 B783:C786 B788:C794 B796:C810 B813:C824 B826:C830" name="区域15_1"/>
    <protectedRange sqref="B589:C591 B593:C601 B603:C609 B611:C615 B617:C622 B624:C631 B633:C636 B638:C641 B643:C644 B646:C647 B649:C650 B652:C653 B655:C656 B658:C660 B662:C666" name="区域14"/>
    <protectedRange sqref="B484:C489 B491:C493 B495:C496 B498:C501 B504:C516 B518:C524 B526:C535 B537:C546 B548:C550 B553:C565 B567:C576 B578:C578 B580:C587" name="区域13_1"/>
    <protectedRange sqref="B421:C423 B425:C427 B429:C431 B433:C437 B439:C445 B448:C451 B453:C460 B462:C466 B468:C472 B474:C477 B479:C482" name="区域12"/>
    <protectedRange sqref="B479:C482 B484:C489 B491:C493 B495:C496 B498:C501 B504:C516 B518:C524 B526:C535 B537:C546 B548:C550" name="区域11_1"/>
    <protectedRange sqref="B421:C423 B425:C427 B429:C431 B433:C437 B439:C445 B448:C451 B453:C460 B462:C466 B468:C472 B474:C477" name="区域10"/>
    <protectedRange sqref="B383:C391 B394:C397 B399:C406 B408:C413 B415:C419" name="区域9_1"/>
    <protectedRange sqref="B335:C347 B349:C356 B358:C365 B367:C373 B375:C381" name="区域8"/>
    <protectedRange sqref="B275:C283 B285:C305 B307:C312 B314:C324 B326:C333" name="区域7_1"/>
    <protectedRange sqref="B244:C248 B250:C254 B256:C257 B259:C260 B263:C272" name="区域6"/>
    <protectedRange sqref="B211:C217 B219:C224 B226:C230 B232:C236 B238:C242" name="区域5_1"/>
    <protectedRange sqref="B175:C180 B182:C187 B189:C196 B198:C202 B204:C209" name="区域4"/>
    <protectedRange sqref="B120:C127 B129:C138 B140:C150 B152:C160 B162:C173" name="区域3_1"/>
    <protectedRange sqref="B63:C72 B74:C84 B86:C93 B95:C103 B105:C118" name="区域2"/>
    <protectedRange sqref="B7:C17 B19:C26 B28:C38 B40:C50 B52:C61" name="区域1_1"/>
  </protectedRanges>
  <mergeCells count="1">
    <mergeCell ref="A2:E2"/>
  </mergeCells>
  <printOptions horizontalCentered="1"/>
  <pageMargins left="0.31" right="0.31" top="0.16" bottom="0.08" header="0.31" footer="0.31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71"/>
  <sheetViews>
    <sheetView workbookViewId="0" topLeftCell="A1">
      <pane xSplit="1" ySplit="5" topLeftCell="B699" activePane="bottomRight" state="frozen"/>
      <selection pane="bottomRight" activeCell="A1" sqref="A1"/>
    </sheetView>
  </sheetViews>
  <sheetFormatPr defaultColWidth="9.00390625" defaultRowHeight="14.25"/>
  <cols>
    <col min="1" max="1" width="44.00390625" style="86" customWidth="1"/>
    <col min="2" max="2" width="13.50390625" style="170" customWidth="1"/>
    <col min="3" max="3" width="15.00390625" style="86" customWidth="1"/>
    <col min="4" max="254" width="9.00390625" style="167" customWidth="1"/>
    <col min="255" max="16384" width="9.00390625" style="86" customWidth="1"/>
  </cols>
  <sheetData>
    <row r="1" spans="1:3" s="86" customFormat="1" ht="18" customHeight="1">
      <c r="A1" s="87" t="s">
        <v>1151</v>
      </c>
      <c r="B1" s="171"/>
      <c r="C1" s="172" t="s">
        <v>36</v>
      </c>
    </row>
    <row r="2" spans="1:3" s="87" customFormat="1" ht="20.25">
      <c r="A2" s="88" t="s">
        <v>1152</v>
      </c>
      <c r="B2" s="88"/>
      <c r="C2" s="88"/>
    </row>
    <row r="3" spans="2:3" s="86" customFormat="1" ht="20.25" customHeight="1">
      <c r="B3" s="171"/>
      <c r="C3" s="172" t="s">
        <v>17</v>
      </c>
    </row>
    <row r="4" spans="1:3" s="86" customFormat="1" ht="36" customHeight="1">
      <c r="A4" s="93" t="s">
        <v>23</v>
      </c>
      <c r="B4" s="136" t="s">
        <v>22</v>
      </c>
      <c r="C4" s="93" t="s">
        <v>135</v>
      </c>
    </row>
    <row r="5" spans="1:3" s="167" customFormat="1" ht="19.5" customHeight="1">
      <c r="A5" s="97" t="s">
        <v>136</v>
      </c>
      <c r="B5" s="173">
        <f>SUM(B6,B18,B27,B39,B51,B62,B73,B85,B94,B104,B119,B128,B139,B151,B161,B174,B181,B188,B197,B203,B210,B218,B225,B231,B237,B243,B249,B255,)</f>
        <v>34529</v>
      </c>
      <c r="C5" s="97"/>
    </row>
    <row r="6" spans="1:3" s="167" customFormat="1" ht="19.5" customHeight="1">
      <c r="A6" s="174" t="s">
        <v>137</v>
      </c>
      <c r="B6" s="175">
        <f>SUM(B7:B17)</f>
        <v>809</v>
      </c>
      <c r="C6" s="97"/>
    </row>
    <row r="7" spans="1:3" s="167" customFormat="1" ht="19.5" customHeight="1">
      <c r="A7" s="174" t="s">
        <v>138</v>
      </c>
      <c r="B7" s="124">
        <v>689</v>
      </c>
      <c r="C7" s="97"/>
    </row>
    <row r="8" spans="1:3" s="167" customFormat="1" ht="19.5" customHeight="1">
      <c r="A8" s="174" t="s">
        <v>139</v>
      </c>
      <c r="B8" s="124"/>
      <c r="C8" s="97"/>
    </row>
    <row r="9" spans="1:3" s="167" customFormat="1" ht="19.5" customHeight="1">
      <c r="A9" s="176" t="s">
        <v>140</v>
      </c>
      <c r="B9" s="124"/>
      <c r="C9" s="97"/>
    </row>
    <row r="10" spans="1:3" s="167" customFormat="1" ht="19.5" customHeight="1">
      <c r="A10" s="176" t="s">
        <v>141</v>
      </c>
      <c r="B10" s="124">
        <v>60</v>
      </c>
      <c r="C10" s="97"/>
    </row>
    <row r="11" spans="1:3" s="167" customFormat="1" ht="19.5" customHeight="1">
      <c r="A11" s="176" t="s">
        <v>142</v>
      </c>
      <c r="B11" s="124"/>
      <c r="C11" s="97"/>
    </row>
    <row r="12" spans="1:3" s="167" customFormat="1" ht="19.5" customHeight="1">
      <c r="A12" s="97" t="s">
        <v>143</v>
      </c>
      <c r="B12" s="124">
        <v>30</v>
      </c>
      <c r="C12" s="97"/>
    </row>
    <row r="13" spans="1:3" s="167" customFormat="1" ht="19.5" customHeight="1">
      <c r="A13" s="97" t="s">
        <v>144</v>
      </c>
      <c r="B13" s="124"/>
      <c r="C13" s="97"/>
    </row>
    <row r="14" spans="1:3" s="167" customFormat="1" ht="19.5" customHeight="1">
      <c r="A14" s="97" t="s">
        <v>145</v>
      </c>
      <c r="B14" s="124"/>
      <c r="C14" s="97"/>
    </row>
    <row r="15" spans="1:3" s="167" customFormat="1" ht="19.5" customHeight="1">
      <c r="A15" s="97" t="s">
        <v>146</v>
      </c>
      <c r="B15" s="124"/>
      <c r="C15" s="97"/>
    </row>
    <row r="16" spans="1:3" s="167" customFormat="1" ht="19.5" customHeight="1">
      <c r="A16" s="97" t="s">
        <v>147</v>
      </c>
      <c r="B16" s="124"/>
      <c r="C16" s="97"/>
    </row>
    <row r="17" spans="1:3" s="167" customFormat="1" ht="19.5" customHeight="1">
      <c r="A17" s="97" t="s">
        <v>148</v>
      </c>
      <c r="B17" s="124">
        <v>30</v>
      </c>
      <c r="C17" s="97"/>
    </row>
    <row r="18" spans="1:3" s="167" customFormat="1" ht="19.5" customHeight="1">
      <c r="A18" s="174" t="s">
        <v>149</v>
      </c>
      <c r="B18" s="175">
        <f>SUM(B19:B26)</f>
        <v>788</v>
      </c>
      <c r="C18" s="97"/>
    </row>
    <row r="19" spans="1:3" s="167" customFormat="1" ht="19.5" customHeight="1">
      <c r="A19" s="174" t="s">
        <v>138</v>
      </c>
      <c r="B19" s="124">
        <v>728</v>
      </c>
      <c r="C19" s="97"/>
    </row>
    <row r="20" spans="1:3" s="167" customFormat="1" ht="19.5" customHeight="1">
      <c r="A20" s="174" t="s">
        <v>139</v>
      </c>
      <c r="B20" s="124"/>
      <c r="C20" s="97"/>
    </row>
    <row r="21" spans="1:3" s="167" customFormat="1" ht="19.5" customHeight="1">
      <c r="A21" s="176" t="s">
        <v>140</v>
      </c>
      <c r="B21" s="124"/>
      <c r="C21" s="97"/>
    </row>
    <row r="22" spans="1:3" s="167" customFormat="1" ht="19.5" customHeight="1">
      <c r="A22" s="176" t="s">
        <v>150</v>
      </c>
      <c r="B22" s="124">
        <v>60</v>
      </c>
      <c r="C22" s="97"/>
    </row>
    <row r="23" spans="1:3" s="167" customFormat="1" ht="19.5" customHeight="1">
      <c r="A23" s="176" t="s">
        <v>151</v>
      </c>
      <c r="B23" s="124"/>
      <c r="C23" s="97"/>
    </row>
    <row r="24" spans="1:3" s="167" customFormat="1" ht="19.5" customHeight="1">
      <c r="A24" s="176" t="s">
        <v>152</v>
      </c>
      <c r="B24" s="124"/>
      <c r="C24" s="97"/>
    </row>
    <row r="25" spans="1:3" s="167" customFormat="1" ht="19.5" customHeight="1">
      <c r="A25" s="176" t="s">
        <v>147</v>
      </c>
      <c r="B25" s="124"/>
      <c r="C25" s="97"/>
    </row>
    <row r="26" spans="1:3" s="167" customFormat="1" ht="19.5" customHeight="1">
      <c r="A26" s="176" t="s">
        <v>153</v>
      </c>
      <c r="B26" s="124"/>
      <c r="C26" s="97"/>
    </row>
    <row r="27" spans="1:3" s="167" customFormat="1" ht="19.5" customHeight="1">
      <c r="A27" s="174" t="s">
        <v>154</v>
      </c>
      <c r="B27" s="175">
        <f>SUM(B28:B38)</f>
        <v>14926</v>
      </c>
      <c r="C27" s="97"/>
    </row>
    <row r="28" spans="1:3" s="167" customFormat="1" ht="19.5" customHeight="1">
      <c r="A28" s="174" t="s">
        <v>138</v>
      </c>
      <c r="B28" s="124">
        <v>9212</v>
      </c>
      <c r="C28" s="97"/>
    </row>
    <row r="29" spans="1:3" s="167" customFormat="1" ht="19.5" customHeight="1">
      <c r="A29" s="174" t="s">
        <v>139</v>
      </c>
      <c r="B29" s="124"/>
      <c r="C29" s="97"/>
    </row>
    <row r="30" spans="1:3" s="167" customFormat="1" ht="19.5" customHeight="1">
      <c r="A30" s="176" t="s">
        <v>140</v>
      </c>
      <c r="B30" s="124">
        <v>3567</v>
      </c>
      <c r="C30" s="97"/>
    </row>
    <row r="31" spans="1:3" s="167" customFormat="1" ht="19.5" customHeight="1">
      <c r="A31" s="176" t="s">
        <v>155</v>
      </c>
      <c r="B31" s="124"/>
      <c r="C31" s="97"/>
    </row>
    <row r="32" spans="1:3" s="167" customFormat="1" ht="19.5" customHeight="1">
      <c r="A32" s="176" t="s">
        <v>156</v>
      </c>
      <c r="B32" s="124"/>
      <c r="C32" s="97"/>
    </row>
    <row r="33" spans="1:3" s="167" customFormat="1" ht="19.5" customHeight="1">
      <c r="A33" s="174" t="s">
        <v>157</v>
      </c>
      <c r="B33" s="124"/>
      <c r="C33" s="97"/>
    </row>
    <row r="34" spans="1:3" s="167" customFormat="1" ht="19.5" customHeight="1">
      <c r="A34" s="174" t="s">
        <v>158</v>
      </c>
      <c r="B34" s="124"/>
      <c r="C34" s="97"/>
    </row>
    <row r="35" spans="1:3" s="167" customFormat="1" ht="19.5" customHeight="1">
      <c r="A35" s="174" t="s">
        <v>159</v>
      </c>
      <c r="B35" s="124">
        <v>659</v>
      </c>
      <c r="C35" s="97"/>
    </row>
    <row r="36" spans="1:3" s="167" customFormat="1" ht="19.5" customHeight="1">
      <c r="A36" s="176" t="s">
        <v>160</v>
      </c>
      <c r="B36" s="124"/>
      <c r="C36" s="97"/>
    </row>
    <row r="37" spans="1:3" s="167" customFormat="1" ht="19.5" customHeight="1">
      <c r="A37" s="176" t="s">
        <v>147</v>
      </c>
      <c r="B37" s="124"/>
      <c r="C37" s="97"/>
    </row>
    <row r="38" spans="1:3" s="167" customFormat="1" ht="19.5" customHeight="1">
      <c r="A38" s="176" t="s">
        <v>161</v>
      </c>
      <c r="B38" s="124">
        <v>1488</v>
      </c>
      <c r="C38" s="97"/>
    </row>
    <row r="39" spans="1:3" s="167" customFormat="1" ht="19.5" customHeight="1">
      <c r="A39" s="174" t="s">
        <v>162</v>
      </c>
      <c r="B39" s="175">
        <f>SUM(B40:B50)</f>
        <v>30</v>
      </c>
      <c r="C39" s="97"/>
    </row>
    <row r="40" spans="1:3" s="167" customFormat="1" ht="19.5" customHeight="1">
      <c r="A40" s="174" t="s">
        <v>138</v>
      </c>
      <c r="B40" s="124">
        <v>30</v>
      </c>
      <c r="C40" s="97"/>
    </row>
    <row r="41" spans="1:3" s="167" customFormat="1" ht="19.5" customHeight="1">
      <c r="A41" s="174" t="s">
        <v>139</v>
      </c>
      <c r="B41" s="124"/>
      <c r="C41" s="97"/>
    </row>
    <row r="42" spans="1:3" s="167" customFormat="1" ht="19.5" customHeight="1">
      <c r="A42" s="176" t="s">
        <v>140</v>
      </c>
      <c r="B42" s="124"/>
      <c r="C42" s="97"/>
    </row>
    <row r="43" spans="1:3" s="167" customFormat="1" ht="19.5" customHeight="1">
      <c r="A43" s="176" t="s">
        <v>163</v>
      </c>
      <c r="B43" s="124"/>
      <c r="C43" s="97"/>
    </row>
    <row r="44" spans="1:3" s="167" customFormat="1" ht="19.5" customHeight="1">
      <c r="A44" s="176" t="s">
        <v>164</v>
      </c>
      <c r="B44" s="124"/>
      <c r="C44" s="97"/>
    </row>
    <row r="45" spans="1:3" s="167" customFormat="1" ht="19.5" customHeight="1">
      <c r="A45" s="174" t="s">
        <v>165</v>
      </c>
      <c r="B45" s="124"/>
      <c r="C45" s="97"/>
    </row>
    <row r="46" spans="1:3" s="167" customFormat="1" ht="19.5" customHeight="1">
      <c r="A46" s="174" t="s">
        <v>166</v>
      </c>
      <c r="B46" s="124"/>
      <c r="C46" s="97"/>
    </row>
    <row r="47" spans="1:3" s="167" customFormat="1" ht="19.5" customHeight="1">
      <c r="A47" s="174" t="s">
        <v>167</v>
      </c>
      <c r="B47" s="124"/>
      <c r="C47" s="97"/>
    </row>
    <row r="48" spans="1:3" s="167" customFormat="1" ht="19.5" customHeight="1">
      <c r="A48" s="174" t="s">
        <v>168</v>
      </c>
      <c r="B48" s="124"/>
      <c r="C48" s="97"/>
    </row>
    <row r="49" spans="1:3" s="167" customFormat="1" ht="19.5" customHeight="1">
      <c r="A49" s="174" t="s">
        <v>147</v>
      </c>
      <c r="B49" s="124"/>
      <c r="C49" s="97"/>
    </row>
    <row r="50" spans="1:3" s="167" customFormat="1" ht="19.5" customHeight="1">
      <c r="A50" s="176" t="s">
        <v>169</v>
      </c>
      <c r="B50" s="124"/>
      <c r="C50" s="97"/>
    </row>
    <row r="51" spans="1:3" s="167" customFormat="1" ht="19.5" customHeight="1">
      <c r="A51" s="176" t="s">
        <v>170</v>
      </c>
      <c r="B51" s="175">
        <f>SUM(B52:B61)</f>
        <v>1028</v>
      </c>
      <c r="C51" s="97"/>
    </row>
    <row r="52" spans="1:3" s="167" customFormat="1" ht="19.5" customHeight="1">
      <c r="A52" s="176" t="s">
        <v>138</v>
      </c>
      <c r="B52" s="124">
        <v>928</v>
      </c>
      <c r="C52" s="97"/>
    </row>
    <row r="53" spans="1:3" s="167" customFormat="1" ht="19.5" customHeight="1">
      <c r="A53" s="97" t="s">
        <v>139</v>
      </c>
      <c r="B53" s="124"/>
      <c r="C53" s="97"/>
    </row>
    <row r="54" spans="1:3" s="167" customFormat="1" ht="19.5" customHeight="1">
      <c r="A54" s="174" t="s">
        <v>140</v>
      </c>
      <c r="B54" s="124"/>
      <c r="C54" s="97"/>
    </row>
    <row r="55" spans="1:3" s="167" customFormat="1" ht="19.5" customHeight="1">
      <c r="A55" s="174" t="s">
        <v>171</v>
      </c>
      <c r="B55" s="124"/>
      <c r="C55" s="97"/>
    </row>
    <row r="56" spans="1:3" s="167" customFormat="1" ht="19.5" customHeight="1">
      <c r="A56" s="174" t="s">
        <v>172</v>
      </c>
      <c r="B56" s="124"/>
      <c r="C56" s="97"/>
    </row>
    <row r="57" spans="1:3" s="167" customFormat="1" ht="19.5" customHeight="1">
      <c r="A57" s="176" t="s">
        <v>173</v>
      </c>
      <c r="B57" s="124"/>
      <c r="C57" s="97"/>
    </row>
    <row r="58" spans="1:3" s="167" customFormat="1" ht="19.5" customHeight="1">
      <c r="A58" s="176" t="s">
        <v>174</v>
      </c>
      <c r="B58" s="124">
        <v>100</v>
      </c>
      <c r="C58" s="97"/>
    </row>
    <row r="59" spans="1:3" s="167" customFormat="1" ht="19.5" customHeight="1">
      <c r="A59" s="176" t="s">
        <v>175</v>
      </c>
      <c r="B59" s="124"/>
      <c r="C59" s="97"/>
    </row>
    <row r="60" spans="1:3" s="167" customFormat="1" ht="19.5" customHeight="1">
      <c r="A60" s="174" t="s">
        <v>147</v>
      </c>
      <c r="B60" s="124"/>
      <c r="C60" s="97"/>
    </row>
    <row r="61" spans="1:3" s="167" customFormat="1" ht="19.5" customHeight="1">
      <c r="A61" s="174" t="s">
        <v>176</v>
      </c>
      <c r="B61" s="124"/>
      <c r="C61" s="97"/>
    </row>
    <row r="62" spans="1:3" s="167" customFormat="1" ht="19.5" customHeight="1">
      <c r="A62" s="174" t="s">
        <v>177</v>
      </c>
      <c r="B62" s="175">
        <f>SUM(B63:B72)</f>
        <v>2213</v>
      </c>
      <c r="C62" s="97"/>
    </row>
    <row r="63" spans="1:3" s="167" customFormat="1" ht="19.5" customHeight="1">
      <c r="A63" s="176" t="s">
        <v>138</v>
      </c>
      <c r="B63" s="124">
        <v>2189</v>
      </c>
      <c r="C63" s="97"/>
    </row>
    <row r="64" spans="1:3" s="167" customFormat="1" ht="19.5" customHeight="1">
      <c r="A64" s="97" t="s">
        <v>139</v>
      </c>
      <c r="B64" s="124"/>
      <c r="C64" s="97"/>
    </row>
    <row r="65" spans="1:3" s="167" customFormat="1" ht="19.5" customHeight="1">
      <c r="A65" s="97" t="s">
        <v>140</v>
      </c>
      <c r="B65" s="124"/>
      <c r="C65" s="97"/>
    </row>
    <row r="66" spans="1:3" s="167" customFormat="1" ht="19.5" customHeight="1">
      <c r="A66" s="97" t="s">
        <v>178</v>
      </c>
      <c r="B66" s="124"/>
      <c r="C66" s="97"/>
    </row>
    <row r="67" spans="1:3" s="167" customFormat="1" ht="19.5" customHeight="1">
      <c r="A67" s="97" t="s">
        <v>179</v>
      </c>
      <c r="B67" s="124"/>
      <c r="C67" s="97"/>
    </row>
    <row r="68" spans="1:3" s="167" customFormat="1" ht="19.5" customHeight="1">
      <c r="A68" s="97" t="s">
        <v>180</v>
      </c>
      <c r="B68" s="124"/>
      <c r="C68" s="97"/>
    </row>
    <row r="69" spans="1:3" s="167" customFormat="1" ht="19.5" customHeight="1">
      <c r="A69" s="174" t="s">
        <v>181</v>
      </c>
      <c r="B69" s="124"/>
      <c r="C69" s="97"/>
    </row>
    <row r="70" spans="1:3" s="167" customFormat="1" ht="19.5" customHeight="1">
      <c r="A70" s="176" t="s">
        <v>182</v>
      </c>
      <c r="B70" s="124"/>
      <c r="C70" s="97"/>
    </row>
    <row r="71" spans="1:3" s="167" customFormat="1" ht="19.5" customHeight="1">
      <c r="A71" s="176" t="s">
        <v>147</v>
      </c>
      <c r="B71" s="124"/>
      <c r="C71" s="97"/>
    </row>
    <row r="72" spans="1:3" s="167" customFormat="1" ht="19.5" customHeight="1">
      <c r="A72" s="176" t="s">
        <v>183</v>
      </c>
      <c r="B72" s="124">
        <v>24</v>
      </c>
      <c r="C72" s="97"/>
    </row>
    <row r="73" spans="1:3" s="167" customFormat="1" ht="19.5" customHeight="1">
      <c r="A73" s="174" t="s">
        <v>184</v>
      </c>
      <c r="B73" s="175">
        <f>SUM(B74:B84)</f>
        <v>0</v>
      </c>
      <c r="C73" s="97"/>
    </row>
    <row r="74" spans="1:3" s="167" customFormat="1" ht="19.5" customHeight="1">
      <c r="A74" s="174" t="s">
        <v>138</v>
      </c>
      <c r="B74" s="124"/>
      <c r="C74" s="97"/>
    </row>
    <row r="75" spans="1:3" s="167" customFormat="1" ht="19.5" customHeight="1">
      <c r="A75" s="174" t="s">
        <v>139</v>
      </c>
      <c r="B75" s="124"/>
      <c r="C75" s="97"/>
    </row>
    <row r="76" spans="1:3" s="167" customFormat="1" ht="19.5" customHeight="1">
      <c r="A76" s="176" t="s">
        <v>140</v>
      </c>
      <c r="B76" s="124"/>
      <c r="C76" s="97"/>
    </row>
    <row r="77" spans="1:3" s="167" customFormat="1" ht="19.5" customHeight="1">
      <c r="A77" s="176" t="s">
        <v>185</v>
      </c>
      <c r="B77" s="124"/>
      <c r="C77" s="97"/>
    </row>
    <row r="78" spans="1:3" s="167" customFormat="1" ht="19.5" customHeight="1">
      <c r="A78" s="176" t="s">
        <v>186</v>
      </c>
      <c r="B78" s="124"/>
      <c r="C78" s="97"/>
    </row>
    <row r="79" spans="1:3" s="167" customFormat="1" ht="19.5" customHeight="1">
      <c r="A79" s="97" t="s">
        <v>187</v>
      </c>
      <c r="B79" s="124"/>
      <c r="C79" s="97"/>
    </row>
    <row r="80" spans="1:3" s="167" customFormat="1" ht="19.5" customHeight="1">
      <c r="A80" s="174" t="s">
        <v>188</v>
      </c>
      <c r="B80" s="124"/>
      <c r="C80" s="97"/>
    </row>
    <row r="81" spans="1:3" s="167" customFormat="1" ht="19.5" customHeight="1">
      <c r="A81" s="174" t="s">
        <v>189</v>
      </c>
      <c r="B81" s="124"/>
      <c r="C81" s="97"/>
    </row>
    <row r="82" spans="1:3" s="167" customFormat="1" ht="19.5" customHeight="1">
      <c r="A82" s="174" t="s">
        <v>181</v>
      </c>
      <c r="B82" s="124"/>
      <c r="C82" s="97"/>
    </row>
    <row r="83" spans="1:3" s="167" customFormat="1" ht="19.5" customHeight="1">
      <c r="A83" s="176" t="s">
        <v>147</v>
      </c>
      <c r="B83" s="124"/>
      <c r="C83" s="97"/>
    </row>
    <row r="84" spans="1:3" s="167" customFormat="1" ht="19.5" customHeight="1">
      <c r="A84" s="176" t="s">
        <v>190</v>
      </c>
      <c r="B84" s="124"/>
      <c r="C84" s="97"/>
    </row>
    <row r="85" spans="1:3" s="167" customFormat="1" ht="19.5" customHeight="1">
      <c r="A85" s="176" t="s">
        <v>191</v>
      </c>
      <c r="B85" s="175">
        <f>SUM(B86:B93)</f>
        <v>463</v>
      </c>
      <c r="C85" s="97"/>
    </row>
    <row r="86" spans="1:3" s="167" customFormat="1" ht="19.5" customHeight="1">
      <c r="A86" s="174" t="s">
        <v>138</v>
      </c>
      <c r="B86" s="124">
        <v>458</v>
      </c>
      <c r="C86" s="97"/>
    </row>
    <row r="87" spans="1:3" s="167" customFormat="1" ht="19.5" customHeight="1">
      <c r="A87" s="174" t="s">
        <v>139</v>
      </c>
      <c r="B87" s="124"/>
      <c r="C87" s="97"/>
    </row>
    <row r="88" spans="1:3" s="167" customFormat="1" ht="19.5" customHeight="1">
      <c r="A88" s="174" t="s">
        <v>140</v>
      </c>
      <c r="B88" s="124"/>
      <c r="C88" s="97"/>
    </row>
    <row r="89" spans="1:3" s="167" customFormat="1" ht="19.5" customHeight="1">
      <c r="A89" s="176" t="s">
        <v>192</v>
      </c>
      <c r="B89" s="124"/>
      <c r="C89" s="97"/>
    </row>
    <row r="90" spans="1:3" s="167" customFormat="1" ht="19.5" customHeight="1">
      <c r="A90" s="176" t="s">
        <v>193</v>
      </c>
      <c r="B90" s="124"/>
      <c r="C90" s="97"/>
    </row>
    <row r="91" spans="1:3" s="167" customFormat="1" ht="19.5" customHeight="1">
      <c r="A91" s="176" t="s">
        <v>181</v>
      </c>
      <c r="B91" s="124">
        <v>5</v>
      </c>
      <c r="C91" s="97"/>
    </row>
    <row r="92" spans="1:3" s="167" customFormat="1" ht="19.5" customHeight="1">
      <c r="A92" s="176" t="s">
        <v>147</v>
      </c>
      <c r="B92" s="124"/>
      <c r="C92" s="97"/>
    </row>
    <row r="93" spans="1:3" s="167" customFormat="1" ht="19.5" customHeight="1">
      <c r="A93" s="97" t="s">
        <v>194</v>
      </c>
      <c r="B93" s="124"/>
      <c r="C93" s="97"/>
    </row>
    <row r="94" spans="1:3" s="167" customFormat="1" ht="19.5" customHeight="1">
      <c r="A94" s="174" t="s">
        <v>195</v>
      </c>
      <c r="B94" s="175">
        <f>SUM(B95:B103)</f>
        <v>0</v>
      </c>
      <c r="C94" s="97"/>
    </row>
    <row r="95" spans="1:3" s="167" customFormat="1" ht="19.5" customHeight="1">
      <c r="A95" s="174" t="s">
        <v>138</v>
      </c>
      <c r="B95" s="124"/>
      <c r="C95" s="97"/>
    </row>
    <row r="96" spans="1:3" s="167" customFormat="1" ht="19.5" customHeight="1">
      <c r="A96" s="176" t="s">
        <v>139</v>
      </c>
      <c r="B96" s="124"/>
      <c r="C96" s="97"/>
    </row>
    <row r="97" spans="1:3" s="167" customFormat="1" ht="19.5" customHeight="1">
      <c r="A97" s="176" t="s">
        <v>140</v>
      </c>
      <c r="B97" s="124"/>
      <c r="C97" s="97"/>
    </row>
    <row r="98" spans="1:3" s="167" customFormat="1" ht="19.5" customHeight="1">
      <c r="A98" s="176" t="s">
        <v>196</v>
      </c>
      <c r="B98" s="124"/>
      <c r="C98" s="97"/>
    </row>
    <row r="99" spans="1:3" s="167" customFormat="1" ht="19.5" customHeight="1">
      <c r="A99" s="174" t="s">
        <v>197</v>
      </c>
      <c r="B99" s="124"/>
      <c r="C99" s="97"/>
    </row>
    <row r="100" spans="1:3" s="167" customFormat="1" ht="19.5" customHeight="1">
      <c r="A100" s="174" t="s">
        <v>198</v>
      </c>
      <c r="B100" s="124"/>
      <c r="C100" s="97"/>
    </row>
    <row r="101" spans="1:3" s="167" customFormat="1" ht="19.5" customHeight="1">
      <c r="A101" s="174" t="s">
        <v>181</v>
      </c>
      <c r="B101" s="124"/>
      <c r="C101" s="97"/>
    </row>
    <row r="102" spans="1:3" s="167" customFormat="1" ht="19.5" customHeight="1">
      <c r="A102" s="176" t="s">
        <v>147</v>
      </c>
      <c r="B102" s="124"/>
      <c r="C102" s="97"/>
    </row>
    <row r="103" spans="1:3" s="167" customFormat="1" ht="19.5" customHeight="1">
      <c r="A103" s="176" t="s">
        <v>199</v>
      </c>
      <c r="B103" s="124"/>
      <c r="C103" s="97"/>
    </row>
    <row r="104" spans="1:3" s="167" customFormat="1" ht="19.5" customHeight="1">
      <c r="A104" s="176" t="s">
        <v>200</v>
      </c>
      <c r="B104" s="175">
        <f>SUM(B105:B118)</f>
        <v>290</v>
      </c>
      <c r="C104" s="97"/>
    </row>
    <row r="105" spans="1:3" s="167" customFormat="1" ht="19.5" customHeight="1">
      <c r="A105" s="176" t="s">
        <v>138</v>
      </c>
      <c r="B105" s="124">
        <v>275</v>
      </c>
      <c r="C105" s="97"/>
    </row>
    <row r="106" spans="1:3" s="167" customFormat="1" ht="19.5" customHeight="1">
      <c r="A106" s="174" t="s">
        <v>139</v>
      </c>
      <c r="B106" s="124"/>
      <c r="C106" s="97"/>
    </row>
    <row r="107" spans="1:3" s="167" customFormat="1" ht="19.5" customHeight="1">
      <c r="A107" s="174" t="s">
        <v>140</v>
      </c>
      <c r="B107" s="124"/>
      <c r="C107" s="97"/>
    </row>
    <row r="108" spans="1:3" s="167" customFormat="1" ht="19.5" customHeight="1">
      <c r="A108" s="174" t="s">
        <v>201</v>
      </c>
      <c r="B108" s="124"/>
      <c r="C108" s="97"/>
    </row>
    <row r="109" spans="1:3" s="167" customFormat="1" ht="19.5" customHeight="1">
      <c r="A109" s="176" t="s">
        <v>202</v>
      </c>
      <c r="B109" s="124"/>
      <c r="C109" s="97"/>
    </row>
    <row r="110" spans="1:3" s="167" customFormat="1" ht="19.5" customHeight="1">
      <c r="A110" s="176" t="s">
        <v>203</v>
      </c>
      <c r="B110" s="124"/>
      <c r="C110" s="97"/>
    </row>
    <row r="111" spans="1:3" s="167" customFormat="1" ht="19.5" customHeight="1">
      <c r="A111" s="176" t="s">
        <v>204</v>
      </c>
      <c r="B111" s="124"/>
      <c r="C111" s="97"/>
    </row>
    <row r="112" spans="1:3" s="167" customFormat="1" ht="19.5" customHeight="1">
      <c r="A112" s="174" t="s">
        <v>205</v>
      </c>
      <c r="B112" s="124"/>
      <c r="C112" s="97"/>
    </row>
    <row r="113" spans="1:3" s="167" customFormat="1" ht="19.5" customHeight="1">
      <c r="A113" s="174" t="s">
        <v>206</v>
      </c>
      <c r="B113" s="124"/>
      <c r="C113" s="97"/>
    </row>
    <row r="114" spans="1:3" s="167" customFormat="1" ht="19.5" customHeight="1">
      <c r="A114" s="174" t="s">
        <v>207</v>
      </c>
      <c r="B114" s="124"/>
      <c r="C114" s="97"/>
    </row>
    <row r="115" spans="1:3" s="167" customFormat="1" ht="19.5" customHeight="1">
      <c r="A115" s="176" t="s">
        <v>208</v>
      </c>
      <c r="B115" s="124"/>
      <c r="C115" s="97"/>
    </row>
    <row r="116" spans="1:3" s="167" customFormat="1" ht="19.5" customHeight="1">
      <c r="A116" s="176" t="s">
        <v>209</v>
      </c>
      <c r="B116" s="124"/>
      <c r="C116" s="97"/>
    </row>
    <row r="117" spans="1:3" s="167" customFormat="1" ht="19.5" customHeight="1">
      <c r="A117" s="176" t="s">
        <v>147</v>
      </c>
      <c r="B117" s="124"/>
      <c r="C117" s="97"/>
    </row>
    <row r="118" spans="1:3" s="167" customFormat="1" ht="19.5" customHeight="1">
      <c r="A118" s="176" t="s">
        <v>210</v>
      </c>
      <c r="B118" s="124">
        <v>15</v>
      </c>
      <c r="C118" s="97"/>
    </row>
    <row r="119" spans="1:3" s="167" customFormat="1" ht="19.5" customHeight="1">
      <c r="A119" s="97" t="s">
        <v>211</v>
      </c>
      <c r="B119" s="175">
        <f>SUM(B120:B127)</f>
        <v>1328</v>
      </c>
      <c r="C119" s="97"/>
    </row>
    <row r="120" spans="1:3" s="167" customFormat="1" ht="19.5" customHeight="1">
      <c r="A120" s="174" t="s">
        <v>138</v>
      </c>
      <c r="B120" s="124">
        <v>1328</v>
      </c>
      <c r="C120" s="97"/>
    </row>
    <row r="121" spans="1:3" s="167" customFormat="1" ht="19.5" customHeight="1">
      <c r="A121" s="174" t="s">
        <v>139</v>
      </c>
      <c r="B121" s="124"/>
      <c r="C121" s="97"/>
    </row>
    <row r="122" spans="1:3" s="167" customFormat="1" ht="19.5" customHeight="1">
      <c r="A122" s="174" t="s">
        <v>140</v>
      </c>
      <c r="B122" s="124"/>
      <c r="C122" s="97"/>
    </row>
    <row r="123" spans="1:3" s="167" customFormat="1" ht="19.5" customHeight="1">
      <c r="A123" s="176" t="s">
        <v>212</v>
      </c>
      <c r="B123" s="124"/>
      <c r="C123" s="97"/>
    </row>
    <row r="124" spans="1:3" s="167" customFormat="1" ht="19.5" customHeight="1">
      <c r="A124" s="176" t="s">
        <v>213</v>
      </c>
      <c r="B124" s="124"/>
      <c r="C124" s="97"/>
    </row>
    <row r="125" spans="1:3" s="167" customFormat="1" ht="19.5" customHeight="1">
      <c r="A125" s="176" t="s">
        <v>214</v>
      </c>
      <c r="B125" s="124"/>
      <c r="C125" s="97"/>
    </row>
    <row r="126" spans="1:3" s="167" customFormat="1" ht="19.5" customHeight="1">
      <c r="A126" s="174" t="s">
        <v>147</v>
      </c>
      <c r="B126" s="124"/>
      <c r="C126" s="97"/>
    </row>
    <row r="127" spans="1:3" s="167" customFormat="1" ht="19.5" customHeight="1">
      <c r="A127" s="174" t="s">
        <v>215</v>
      </c>
      <c r="B127" s="124"/>
      <c r="C127" s="97"/>
    </row>
    <row r="128" spans="1:3" s="167" customFormat="1" ht="19.5" customHeight="1">
      <c r="A128" s="97" t="s">
        <v>216</v>
      </c>
      <c r="B128" s="175">
        <f>SUM(B129:B138)</f>
        <v>598</v>
      </c>
      <c r="C128" s="97"/>
    </row>
    <row r="129" spans="1:3" s="167" customFormat="1" ht="19.5" customHeight="1">
      <c r="A129" s="174" t="s">
        <v>138</v>
      </c>
      <c r="B129" s="124">
        <v>598</v>
      </c>
      <c r="C129" s="97"/>
    </row>
    <row r="130" spans="1:3" s="167" customFormat="1" ht="19.5" customHeight="1">
      <c r="A130" s="174" t="s">
        <v>139</v>
      </c>
      <c r="B130" s="124"/>
      <c r="C130" s="97"/>
    </row>
    <row r="131" spans="1:3" s="167" customFormat="1" ht="19.5" customHeight="1">
      <c r="A131" s="174" t="s">
        <v>140</v>
      </c>
      <c r="B131" s="124"/>
      <c r="C131" s="97"/>
    </row>
    <row r="132" spans="1:3" s="167" customFormat="1" ht="19.5" customHeight="1">
      <c r="A132" s="176" t="s">
        <v>217</v>
      </c>
      <c r="B132" s="124"/>
      <c r="C132" s="97"/>
    </row>
    <row r="133" spans="1:3" s="167" customFormat="1" ht="19.5" customHeight="1">
      <c r="A133" s="176" t="s">
        <v>218</v>
      </c>
      <c r="B133" s="124"/>
      <c r="C133" s="97"/>
    </row>
    <row r="134" spans="1:3" s="167" customFormat="1" ht="19.5" customHeight="1">
      <c r="A134" s="176" t="s">
        <v>219</v>
      </c>
      <c r="B134" s="124"/>
      <c r="C134" s="97"/>
    </row>
    <row r="135" spans="1:3" s="167" customFormat="1" ht="19.5" customHeight="1">
      <c r="A135" s="174" t="s">
        <v>220</v>
      </c>
      <c r="B135" s="124"/>
      <c r="C135" s="97"/>
    </row>
    <row r="136" spans="1:3" s="167" customFormat="1" ht="19.5" customHeight="1">
      <c r="A136" s="174" t="s">
        <v>221</v>
      </c>
      <c r="B136" s="124"/>
      <c r="C136" s="97"/>
    </row>
    <row r="137" spans="1:3" s="167" customFormat="1" ht="19.5" customHeight="1">
      <c r="A137" s="174" t="s">
        <v>147</v>
      </c>
      <c r="B137" s="124"/>
      <c r="C137" s="97"/>
    </row>
    <row r="138" spans="1:3" s="167" customFormat="1" ht="19.5" customHeight="1">
      <c r="A138" s="176" t="s">
        <v>222</v>
      </c>
      <c r="B138" s="124"/>
      <c r="C138" s="97"/>
    </row>
    <row r="139" spans="1:3" s="167" customFormat="1" ht="19.5" customHeight="1">
      <c r="A139" s="176" t="s">
        <v>223</v>
      </c>
      <c r="B139" s="175">
        <f>SUM(B140:B150)</f>
        <v>0</v>
      </c>
      <c r="C139" s="97"/>
    </row>
    <row r="140" spans="1:3" s="167" customFormat="1" ht="19.5" customHeight="1">
      <c r="A140" s="176" t="s">
        <v>138</v>
      </c>
      <c r="B140" s="124"/>
      <c r="C140" s="97"/>
    </row>
    <row r="141" spans="1:3" s="167" customFormat="1" ht="19.5" customHeight="1">
      <c r="A141" s="97" t="s">
        <v>139</v>
      </c>
      <c r="B141" s="124"/>
      <c r="C141" s="97"/>
    </row>
    <row r="142" spans="1:3" s="167" customFormat="1" ht="19.5" customHeight="1">
      <c r="A142" s="174" t="s">
        <v>140</v>
      </c>
      <c r="B142" s="124"/>
      <c r="C142" s="97"/>
    </row>
    <row r="143" spans="1:3" s="167" customFormat="1" ht="19.5" customHeight="1">
      <c r="A143" s="174" t="s">
        <v>224</v>
      </c>
      <c r="B143" s="124"/>
      <c r="C143" s="97"/>
    </row>
    <row r="144" spans="1:3" s="167" customFormat="1" ht="19.5" customHeight="1">
      <c r="A144" s="174" t="s">
        <v>225</v>
      </c>
      <c r="B144" s="124"/>
      <c r="C144" s="97"/>
    </row>
    <row r="145" spans="1:3" s="167" customFormat="1" ht="19.5" customHeight="1">
      <c r="A145" s="176" t="s">
        <v>226</v>
      </c>
      <c r="B145" s="124"/>
      <c r="C145" s="97"/>
    </row>
    <row r="146" spans="1:3" s="167" customFormat="1" ht="19.5" customHeight="1">
      <c r="A146" s="176" t="s">
        <v>227</v>
      </c>
      <c r="B146" s="124"/>
      <c r="C146" s="97"/>
    </row>
    <row r="147" spans="1:3" s="167" customFormat="1" ht="19.5" customHeight="1">
      <c r="A147" s="176" t="s">
        <v>228</v>
      </c>
      <c r="B147" s="124"/>
      <c r="C147" s="97"/>
    </row>
    <row r="148" spans="1:3" s="167" customFormat="1" ht="19.5" customHeight="1">
      <c r="A148" s="174" t="s">
        <v>229</v>
      </c>
      <c r="B148" s="124"/>
      <c r="C148" s="97"/>
    </row>
    <row r="149" spans="1:3" s="167" customFormat="1" ht="19.5" customHeight="1">
      <c r="A149" s="174" t="s">
        <v>147</v>
      </c>
      <c r="B149" s="124"/>
      <c r="C149" s="97"/>
    </row>
    <row r="150" spans="1:3" s="167" customFormat="1" ht="19.5" customHeight="1">
      <c r="A150" s="174" t="s">
        <v>230</v>
      </c>
      <c r="B150" s="124"/>
      <c r="C150" s="97"/>
    </row>
    <row r="151" spans="1:3" s="167" customFormat="1" ht="19.5" customHeight="1">
      <c r="A151" s="176" t="s">
        <v>231</v>
      </c>
      <c r="B151" s="175">
        <f>SUM(B152:B160)</f>
        <v>3528</v>
      </c>
      <c r="C151" s="97"/>
    </row>
    <row r="152" spans="1:3" s="167" customFormat="1" ht="19.5" customHeight="1">
      <c r="A152" s="176" t="s">
        <v>138</v>
      </c>
      <c r="B152" s="124">
        <v>3418</v>
      </c>
      <c r="C152" s="97"/>
    </row>
    <row r="153" spans="1:3" s="167" customFormat="1" ht="19.5" customHeight="1">
      <c r="A153" s="176" t="s">
        <v>139</v>
      </c>
      <c r="B153" s="124"/>
      <c r="C153" s="97"/>
    </row>
    <row r="154" spans="1:3" s="167" customFormat="1" ht="19.5" customHeight="1">
      <c r="A154" s="97" t="s">
        <v>140</v>
      </c>
      <c r="B154" s="124"/>
      <c r="C154" s="97"/>
    </row>
    <row r="155" spans="1:3" s="167" customFormat="1" ht="19.5" customHeight="1">
      <c r="A155" s="174" t="s">
        <v>232</v>
      </c>
      <c r="B155" s="124">
        <v>25</v>
      </c>
      <c r="C155" s="97"/>
    </row>
    <row r="156" spans="1:3" s="167" customFormat="1" ht="19.5" customHeight="1">
      <c r="A156" s="174" t="s">
        <v>233</v>
      </c>
      <c r="B156" s="124">
        <v>75</v>
      </c>
      <c r="C156" s="97"/>
    </row>
    <row r="157" spans="1:3" s="167" customFormat="1" ht="19.5" customHeight="1">
      <c r="A157" s="174" t="s">
        <v>234</v>
      </c>
      <c r="B157" s="124"/>
      <c r="C157" s="97"/>
    </row>
    <row r="158" spans="1:3" s="167" customFormat="1" ht="19.5" customHeight="1">
      <c r="A158" s="176" t="s">
        <v>181</v>
      </c>
      <c r="B158" s="124"/>
      <c r="C158" s="97"/>
    </row>
    <row r="159" spans="1:3" s="167" customFormat="1" ht="19.5" customHeight="1">
      <c r="A159" s="176" t="s">
        <v>147</v>
      </c>
      <c r="B159" s="124"/>
      <c r="C159" s="97"/>
    </row>
    <row r="160" spans="1:3" s="167" customFormat="1" ht="19.5" customHeight="1">
      <c r="A160" s="176" t="s">
        <v>235</v>
      </c>
      <c r="B160" s="124">
        <v>10</v>
      </c>
      <c r="C160" s="97"/>
    </row>
    <row r="161" spans="1:3" s="167" customFormat="1" ht="19.5" customHeight="1">
      <c r="A161" s="174" t="s">
        <v>236</v>
      </c>
      <c r="B161" s="175">
        <f>SUM(B162:B173)</f>
        <v>0</v>
      </c>
      <c r="C161" s="97"/>
    </row>
    <row r="162" spans="1:3" s="167" customFormat="1" ht="19.5" customHeight="1">
      <c r="A162" s="174" t="s">
        <v>138</v>
      </c>
      <c r="B162" s="124"/>
      <c r="C162" s="97"/>
    </row>
    <row r="163" spans="1:3" s="167" customFormat="1" ht="19.5" customHeight="1">
      <c r="A163" s="174" t="s">
        <v>139</v>
      </c>
      <c r="B163" s="124"/>
      <c r="C163" s="97"/>
    </row>
    <row r="164" spans="1:3" s="167" customFormat="1" ht="19.5" customHeight="1">
      <c r="A164" s="176" t="s">
        <v>140</v>
      </c>
      <c r="B164" s="124"/>
      <c r="C164" s="97"/>
    </row>
    <row r="165" spans="1:3" s="167" customFormat="1" ht="19.5" customHeight="1">
      <c r="A165" s="176" t="s">
        <v>237</v>
      </c>
      <c r="B165" s="124"/>
      <c r="C165" s="97"/>
    </row>
    <row r="166" spans="1:3" s="167" customFormat="1" ht="20.25" customHeight="1">
      <c r="A166" s="176" t="s">
        <v>238</v>
      </c>
      <c r="B166" s="124"/>
      <c r="C166" s="97"/>
    </row>
    <row r="167" spans="1:3" s="167" customFormat="1" ht="19.5" customHeight="1">
      <c r="A167" s="176" t="s">
        <v>239</v>
      </c>
      <c r="B167" s="124"/>
      <c r="C167" s="97"/>
    </row>
    <row r="168" spans="1:3" s="167" customFormat="1" ht="19.5" customHeight="1">
      <c r="A168" s="174" t="s">
        <v>240</v>
      </c>
      <c r="B168" s="124"/>
      <c r="C168" s="97"/>
    </row>
    <row r="169" spans="1:3" s="167" customFormat="1" ht="19.5" customHeight="1">
      <c r="A169" s="174" t="s">
        <v>241</v>
      </c>
      <c r="B169" s="124"/>
      <c r="C169" s="97"/>
    </row>
    <row r="170" spans="1:3" s="167" customFormat="1" ht="19.5" customHeight="1">
      <c r="A170" s="174" t="s">
        <v>242</v>
      </c>
      <c r="B170" s="124"/>
      <c r="C170" s="97"/>
    </row>
    <row r="171" spans="1:3" s="167" customFormat="1" ht="19.5" customHeight="1">
      <c r="A171" s="176" t="s">
        <v>181</v>
      </c>
      <c r="B171" s="124"/>
      <c r="C171" s="97"/>
    </row>
    <row r="172" spans="1:3" s="167" customFormat="1" ht="19.5" customHeight="1">
      <c r="A172" s="176" t="s">
        <v>147</v>
      </c>
      <c r="B172" s="124"/>
      <c r="C172" s="97"/>
    </row>
    <row r="173" spans="1:3" s="167" customFormat="1" ht="19.5" customHeight="1">
      <c r="A173" s="176" t="s">
        <v>243</v>
      </c>
      <c r="B173" s="124"/>
      <c r="C173" s="97"/>
    </row>
    <row r="174" spans="1:3" s="167" customFormat="1" ht="19.5" customHeight="1">
      <c r="A174" s="174" t="s">
        <v>244</v>
      </c>
      <c r="B174" s="175">
        <f>SUM(B175:B180)</f>
        <v>218</v>
      </c>
      <c r="C174" s="97"/>
    </row>
    <row r="175" spans="1:3" s="167" customFormat="1" ht="19.5" customHeight="1">
      <c r="A175" s="174" t="s">
        <v>138</v>
      </c>
      <c r="B175" s="124">
        <v>218</v>
      </c>
      <c r="C175" s="97"/>
    </row>
    <row r="176" spans="1:3" s="168" customFormat="1" ht="19.5" customHeight="1">
      <c r="A176" s="174" t="s">
        <v>139</v>
      </c>
      <c r="B176" s="124"/>
      <c r="C176" s="97"/>
    </row>
    <row r="177" spans="1:3" s="167" customFormat="1" ht="19.5" customHeight="1">
      <c r="A177" s="176" t="s">
        <v>140</v>
      </c>
      <c r="B177" s="124"/>
      <c r="C177" s="97"/>
    </row>
    <row r="178" spans="1:3" s="167" customFormat="1" ht="19.5" customHeight="1">
      <c r="A178" s="176" t="s">
        <v>245</v>
      </c>
      <c r="B178" s="124"/>
      <c r="C178" s="97"/>
    </row>
    <row r="179" spans="1:3" s="167" customFormat="1" ht="19.5" customHeight="1">
      <c r="A179" s="176" t="s">
        <v>147</v>
      </c>
      <c r="B179" s="124"/>
      <c r="C179" s="97"/>
    </row>
    <row r="180" spans="1:3" s="167" customFormat="1" ht="19.5" customHeight="1">
      <c r="A180" s="97" t="s">
        <v>246</v>
      </c>
      <c r="B180" s="124"/>
      <c r="C180" s="97"/>
    </row>
    <row r="181" spans="1:3" s="167" customFormat="1" ht="19.5" customHeight="1">
      <c r="A181" s="174" t="s">
        <v>247</v>
      </c>
      <c r="B181" s="175">
        <f>SUM(B182:B187)</f>
        <v>25</v>
      </c>
      <c r="C181" s="97"/>
    </row>
    <row r="182" spans="1:3" s="167" customFormat="1" ht="19.5" customHeight="1">
      <c r="A182" s="174" t="s">
        <v>138</v>
      </c>
      <c r="B182" s="124">
        <v>25</v>
      </c>
      <c r="C182" s="97"/>
    </row>
    <row r="183" spans="1:3" s="167" customFormat="1" ht="20.25" customHeight="1">
      <c r="A183" s="174" t="s">
        <v>139</v>
      </c>
      <c r="B183" s="124"/>
      <c r="C183" s="97"/>
    </row>
    <row r="184" spans="1:3" s="167" customFormat="1" ht="19.5" customHeight="1">
      <c r="A184" s="176" t="s">
        <v>140</v>
      </c>
      <c r="B184" s="124"/>
      <c r="C184" s="97"/>
    </row>
    <row r="185" spans="1:3" s="167" customFormat="1" ht="19.5" customHeight="1">
      <c r="A185" s="176" t="s">
        <v>248</v>
      </c>
      <c r="B185" s="124"/>
      <c r="C185" s="97"/>
    </row>
    <row r="186" spans="1:3" s="167" customFormat="1" ht="19.5" customHeight="1">
      <c r="A186" s="176" t="s">
        <v>147</v>
      </c>
      <c r="B186" s="124"/>
      <c r="C186" s="97"/>
    </row>
    <row r="187" spans="1:3" s="167" customFormat="1" ht="19.5" customHeight="1">
      <c r="A187" s="174" t="s">
        <v>249</v>
      </c>
      <c r="B187" s="124"/>
      <c r="C187" s="97"/>
    </row>
    <row r="188" spans="1:3" s="167" customFormat="1" ht="19.5" customHeight="1">
      <c r="A188" s="174" t="s">
        <v>250</v>
      </c>
      <c r="B188" s="175">
        <f>SUM(B189:B196)</f>
        <v>0</v>
      </c>
      <c r="C188" s="97"/>
    </row>
    <row r="189" spans="1:3" s="167" customFormat="1" ht="19.5" customHeight="1">
      <c r="A189" s="174" t="s">
        <v>138</v>
      </c>
      <c r="B189" s="124"/>
      <c r="C189" s="97"/>
    </row>
    <row r="190" spans="1:3" s="167" customFormat="1" ht="19.5" customHeight="1">
      <c r="A190" s="176" t="s">
        <v>139</v>
      </c>
      <c r="B190" s="124"/>
      <c r="C190" s="97"/>
    </row>
    <row r="191" spans="1:3" s="167" customFormat="1" ht="19.5" customHeight="1">
      <c r="A191" s="176" t="s">
        <v>140</v>
      </c>
      <c r="B191" s="124"/>
      <c r="C191" s="97"/>
    </row>
    <row r="192" spans="1:3" s="167" customFormat="1" ht="19.5" customHeight="1">
      <c r="A192" s="176" t="s">
        <v>251</v>
      </c>
      <c r="B192" s="124"/>
      <c r="C192" s="97"/>
    </row>
    <row r="193" spans="1:3" s="167" customFormat="1" ht="19.5" customHeight="1">
      <c r="A193" s="97" t="s">
        <v>252</v>
      </c>
      <c r="B193" s="124"/>
      <c r="C193" s="97"/>
    </row>
    <row r="194" spans="1:3" s="167" customFormat="1" ht="19.5" customHeight="1">
      <c r="A194" s="174" t="s">
        <v>253</v>
      </c>
      <c r="B194" s="124"/>
      <c r="C194" s="97"/>
    </row>
    <row r="195" spans="1:3" s="167" customFormat="1" ht="19.5" customHeight="1">
      <c r="A195" s="174" t="s">
        <v>147</v>
      </c>
      <c r="B195" s="124"/>
      <c r="C195" s="97"/>
    </row>
    <row r="196" spans="1:3" s="167" customFormat="1" ht="19.5" customHeight="1">
      <c r="A196" s="174" t="s">
        <v>254</v>
      </c>
      <c r="B196" s="124"/>
      <c r="C196" s="97"/>
    </row>
    <row r="197" spans="1:3" s="167" customFormat="1" ht="19.5" customHeight="1">
      <c r="A197" s="176" t="s">
        <v>255</v>
      </c>
      <c r="B197" s="175">
        <f>SUM(B198:B202)</f>
        <v>308</v>
      </c>
      <c r="C197" s="97"/>
    </row>
    <row r="198" spans="1:3" s="167" customFormat="1" ht="19.5" customHeight="1">
      <c r="A198" s="176" t="s">
        <v>138</v>
      </c>
      <c r="B198" s="124">
        <v>308</v>
      </c>
      <c r="C198" s="97"/>
    </row>
    <row r="199" spans="1:3" s="167" customFormat="1" ht="19.5" customHeight="1">
      <c r="A199" s="176" t="s">
        <v>139</v>
      </c>
      <c r="B199" s="124"/>
      <c r="C199" s="97"/>
    </row>
    <row r="200" spans="1:3" s="167" customFormat="1" ht="19.5" customHeight="1">
      <c r="A200" s="174" t="s">
        <v>140</v>
      </c>
      <c r="B200" s="124"/>
      <c r="C200" s="97"/>
    </row>
    <row r="201" spans="1:3" s="167" customFormat="1" ht="19.5" customHeight="1">
      <c r="A201" s="174" t="s">
        <v>256</v>
      </c>
      <c r="B201" s="124"/>
      <c r="C201" s="97"/>
    </row>
    <row r="202" spans="1:3" s="167" customFormat="1" ht="19.5" customHeight="1">
      <c r="A202" s="174" t="s">
        <v>257</v>
      </c>
      <c r="B202" s="124"/>
      <c r="C202" s="97"/>
    </row>
    <row r="203" spans="1:3" s="167" customFormat="1" ht="19.5" customHeight="1">
      <c r="A203" s="176" t="s">
        <v>258</v>
      </c>
      <c r="B203" s="175">
        <f>SUM(B204:B209)</f>
        <v>86</v>
      </c>
      <c r="C203" s="97"/>
    </row>
    <row r="204" spans="1:3" s="167" customFormat="1" ht="19.5" customHeight="1">
      <c r="A204" s="176" t="s">
        <v>138</v>
      </c>
      <c r="B204" s="124">
        <v>86</v>
      </c>
      <c r="C204" s="97"/>
    </row>
    <row r="205" spans="1:3" s="167" customFormat="1" ht="19.5" customHeight="1">
      <c r="A205" s="176" t="s">
        <v>139</v>
      </c>
      <c r="B205" s="124"/>
      <c r="C205" s="97"/>
    </row>
    <row r="206" spans="1:3" s="167" customFormat="1" ht="19.5" customHeight="1">
      <c r="A206" s="97" t="s">
        <v>140</v>
      </c>
      <c r="B206" s="124"/>
      <c r="C206" s="97"/>
    </row>
    <row r="207" spans="1:3" s="167" customFormat="1" ht="19.5" customHeight="1">
      <c r="A207" s="174" t="s">
        <v>152</v>
      </c>
      <c r="B207" s="124"/>
      <c r="C207" s="97"/>
    </row>
    <row r="208" spans="1:3" s="167" customFormat="1" ht="19.5" customHeight="1">
      <c r="A208" s="174" t="s">
        <v>147</v>
      </c>
      <c r="B208" s="124"/>
      <c r="C208" s="97"/>
    </row>
    <row r="209" spans="1:3" s="167" customFormat="1" ht="19.5" customHeight="1">
      <c r="A209" s="174" t="s">
        <v>259</v>
      </c>
      <c r="B209" s="124"/>
      <c r="C209" s="97"/>
    </row>
    <row r="210" spans="1:3" s="167" customFormat="1" ht="19.5" customHeight="1">
      <c r="A210" s="176" t="s">
        <v>260</v>
      </c>
      <c r="B210" s="175">
        <f>SUM(B211:B217)</f>
        <v>560</v>
      </c>
      <c r="C210" s="97"/>
    </row>
    <row r="211" spans="1:3" s="167" customFormat="1" ht="19.5" customHeight="1">
      <c r="A211" s="176" t="s">
        <v>138</v>
      </c>
      <c r="B211" s="124">
        <v>560</v>
      </c>
      <c r="C211" s="96"/>
    </row>
    <row r="212" spans="1:3" s="167" customFormat="1" ht="19.5" customHeight="1">
      <c r="A212" s="176" t="s">
        <v>139</v>
      </c>
      <c r="B212" s="124"/>
      <c r="C212" s="96"/>
    </row>
    <row r="213" spans="1:3" s="167" customFormat="1" ht="19.5" customHeight="1">
      <c r="A213" s="174" t="s">
        <v>140</v>
      </c>
      <c r="B213" s="177"/>
      <c r="C213" s="96"/>
    </row>
    <row r="214" spans="1:3" s="167" customFormat="1" ht="19.5" customHeight="1">
      <c r="A214" s="174" t="s">
        <v>261</v>
      </c>
      <c r="B214" s="124"/>
      <c r="C214" s="97"/>
    </row>
    <row r="215" spans="1:3" s="167" customFormat="1" ht="19.5" customHeight="1">
      <c r="A215" s="174" t="s">
        <v>262</v>
      </c>
      <c r="B215" s="124"/>
      <c r="C215" s="97"/>
    </row>
    <row r="216" spans="1:3" s="167" customFormat="1" ht="19.5" customHeight="1">
      <c r="A216" s="176" t="s">
        <v>147</v>
      </c>
      <c r="B216" s="178"/>
      <c r="C216" s="97"/>
    </row>
    <row r="217" spans="1:3" s="167" customFormat="1" ht="19.5" customHeight="1">
      <c r="A217" s="176" t="s">
        <v>263</v>
      </c>
      <c r="B217" s="178"/>
      <c r="C217" s="97"/>
    </row>
    <row r="218" spans="1:3" s="167" customFormat="1" ht="19.5" customHeight="1">
      <c r="A218" s="176" t="s">
        <v>264</v>
      </c>
      <c r="B218" s="173">
        <f>SUM(B219:B224)</f>
        <v>936</v>
      </c>
      <c r="C218" s="97"/>
    </row>
    <row r="219" spans="1:3" s="167" customFormat="1" ht="19.5" customHeight="1">
      <c r="A219" s="176" t="s">
        <v>138</v>
      </c>
      <c r="B219" s="178">
        <v>926</v>
      </c>
      <c r="C219" s="97"/>
    </row>
    <row r="220" spans="1:3" s="167" customFormat="1" ht="19.5" customHeight="1">
      <c r="A220" s="174" t="s">
        <v>139</v>
      </c>
      <c r="B220" s="178"/>
      <c r="C220" s="97"/>
    </row>
    <row r="221" spans="1:3" s="167" customFormat="1" ht="19.5" customHeight="1">
      <c r="A221" s="174" t="s">
        <v>140</v>
      </c>
      <c r="B221" s="178"/>
      <c r="C221" s="97"/>
    </row>
    <row r="222" spans="1:3" s="167" customFormat="1" ht="19.5" customHeight="1">
      <c r="A222" s="174" t="s">
        <v>265</v>
      </c>
      <c r="B222" s="178"/>
      <c r="C222" s="97"/>
    </row>
    <row r="223" spans="1:3" s="167" customFormat="1" ht="19.5" customHeight="1">
      <c r="A223" s="176" t="s">
        <v>147</v>
      </c>
      <c r="B223" s="178"/>
      <c r="C223" s="97"/>
    </row>
    <row r="224" spans="1:3" s="167" customFormat="1" ht="19.5" customHeight="1">
      <c r="A224" s="176" t="s">
        <v>266</v>
      </c>
      <c r="B224" s="178">
        <v>10</v>
      </c>
      <c r="C224" s="97"/>
    </row>
    <row r="225" spans="1:3" s="167" customFormat="1" ht="19.5" customHeight="1">
      <c r="A225" s="176" t="s">
        <v>267</v>
      </c>
      <c r="B225" s="179">
        <f>SUM(B226:B230)</f>
        <v>930</v>
      </c>
      <c r="C225" s="97"/>
    </row>
    <row r="226" spans="1:3" s="167" customFormat="1" ht="19.5" customHeight="1">
      <c r="A226" s="174" t="s">
        <v>138</v>
      </c>
      <c r="B226" s="178">
        <v>900</v>
      </c>
      <c r="C226" s="97"/>
    </row>
    <row r="227" spans="1:3" s="167" customFormat="1" ht="19.5" customHeight="1">
      <c r="A227" s="174" t="s">
        <v>139</v>
      </c>
      <c r="B227" s="178"/>
      <c r="C227" s="97"/>
    </row>
    <row r="228" spans="1:3" s="167" customFormat="1" ht="19.5" customHeight="1">
      <c r="A228" s="174" t="s">
        <v>140</v>
      </c>
      <c r="B228" s="178"/>
      <c r="C228" s="97"/>
    </row>
    <row r="229" spans="1:3" s="167" customFormat="1" ht="19.5" customHeight="1">
      <c r="A229" s="176" t="s">
        <v>147</v>
      </c>
      <c r="B229" s="178"/>
      <c r="C229" s="97"/>
    </row>
    <row r="230" spans="1:3" s="167" customFormat="1" ht="19.5" customHeight="1">
      <c r="A230" s="176" t="s">
        <v>268</v>
      </c>
      <c r="B230" s="178">
        <v>30</v>
      </c>
      <c r="C230" s="97"/>
    </row>
    <row r="231" spans="1:3" s="167" customFormat="1" ht="19.5" customHeight="1">
      <c r="A231" s="176" t="s">
        <v>269</v>
      </c>
      <c r="B231" s="179">
        <f>SUM(B232:B236)</f>
        <v>535</v>
      </c>
      <c r="C231" s="97"/>
    </row>
    <row r="232" spans="1:3" s="167" customFormat="1" ht="19.5" customHeight="1">
      <c r="A232" s="97" t="s">
        <v>138</v>
      </c>
      <c r="B232" s="124">
        <v>535</v>
      </c>
      <c r="C232" s="97"/>
    </row>
    <row r="233" spans="1:3" s="167" customFormat="1" ht="19.5" customHeight="1">
      <c r="A233" s="174" t="s">
        <v>139</v>
      </c>
      <c r="B233" s="124"/>
      <c r="C233" s="97"/>
    </row>
    <row r="234" spans="1:3" s="167" customFormat="1" ht="19.5" customHeight="1">
      <c r="A234" s="174" t="s">
        <v>140</v>
      </c>
      <c r="B234" s="124"/>
      <c r="C234" s="97"/>
    </row>
    <row r="235" spans="1:3" s="167" customFormat="1" ht="19.5" customHeight="1">
      <c r="A235" s="174" t="s">
        <v>147</v>
      </c>
      <c r="B235" s="124"/>
      <c r="C235" s="97"/>
    </row>
    <row r="236" spans="1:3" s="167" customFormat="1" ht="19.5" customHeight="1">
      <c r="A236" s="176" t="s">
        <v>270</v>
      </c>
      <c r="B236" s="124"/>
      <c r="C236" s="97"/>
    </row>
    <row r="237" spans="1:3" s="167" customFormat="1" ht="19.5" customHeight="1">
      <c r="A237" s="176" t="s">
        <v>271</v>
      </c>
      <c r="B237" s="175">
        <f>SUM(B238:B242)</f>
        <v>296</v>
      </c>
      <c r="C237" s="97"/>
    </row>
    <row r="238" spans="1:3" s="167" customFormat="1" ht="19.5" customHeight="1">
      <c r="A238" s="176" t="s">
        <v>138</v>
      </c>
      <c r="B238" s="124">
        <v>296</v>
      </c>
      <c r="C238" s="97"/>
    </row>
    <row r="239" spans="1:3" s="167" customFormat="1" ht="19.5" customHeight="1">
      <c r="A239" s="174" t="s">
        <v>139</v>
      </c>
      <c r="B239" s="124"/>
      <c r="C239" s="97"/>
    </row>
    <row r="240" spans="1:3" s="167" customFormat="1" ht="19.5" customHeight="1">
      <c r="A240" s="174" t="s">
        <v>140</v>
      </c>
      <c r="B240" s="124"/>
      <c r="C240" s="97"/>
    </row>
    <row r="241" spans="1:3" s="167" customFormat="1" ht="19.5" customHeight="1">
      <c r="A241" s="174" t="s">
        <v>147</v>
      </c>
      <c r="B241" s="124"/>
      <c r="C241" s="97"/>
    </row>
    <row r="242" spans="1:3" s="167" customFormat="1" ht="19.5" customHeight="1">
      <c r="A242" s="176" t="s">
        <v>272</v>
      </c>
      <c r="B242" s="124"/>
      <c r="C242" s="97"/>
    </row>
    <row r="243" spans="1:3" s="167" customFormat="1" ht="19.5" customHeight="1">
      <c r="A243" s="176" t="s">
        <v>273</v>
      </c>
      <c r="B243" s="175">
        <f>SUM(B244:B248)</f>
        <v>0</v>
      </c>
      <c r="C243" s="97"/>
    </row>
    <row r="244" spans="1:3" s="167" customFormat="1" ht="19.5" customHeight="1">
      <c r="A244" s="176" t="s">
        <v>138</v>
      </c>
      <c r="B244" s="124"/>
      <c r="C244" s="97"/>
    </row>
    <row r="245" spans="1:3" s="167" customFormat="1" ht="19.5" customHeight="1">
      <c r="A245" s="97" t="s">
        <v>139</v>
      </c>
      <c r="B245" s="124"/>
      <c r="C245" s="97"/>
    </row>
    <row r="246" spans="1:3" s="167" customFormat="1" ht="19.5" customHeight="1">
      <c r="A246" s="174" t="s">
        <v>140</v>
      </c>
      <c r="B246" s="124"/>
      <c r="C246" s="97"/>
    </row>
    <row r="247" spans="1:3" s="167" customFormat="1" ht="19.5" customHeight="1">
      <c r="A247" s="174" t="s">
        <v>147</v>
      </c>
      <c r="B247" s="124"/>
      <c r="C247" s="97"/>
    </row>
    <row r="248" spans="1:3" s="167" customFormat="1" ht="19.5" customHeight="1">
      <c r="A248" s="174" t="s">
        <v>274</v>
      </c>
      <c r="B248" s="124"/>
      <c r="C248" s="97"/>
    </row>
    <row r="249" spans="1:3" s="167" customFormat="1" ht="19.5" customHeight="1">
      <c r="A249" s="176" t="s">
        <v>275</v>
      </c>
      <c r="B249" s="175">
        <f>SUM(B250:B254)</f>
        <v>4634</v>
      </c>
      <c r="C249" s="97"/>
    </row>
    <row r="250" spans="1:3" s="167" customFormat="1" ht="19.5" customHeight="1">
      <c r="A250" s="176" t="s">
        <v>138</v>
      </c>
      <c r="B250" s="124">
        <v>1724</v>
      </c>
      <c r="C250" s="97"/>
    </row>
    <row r="251" spans="1:3" s="167" customFormat="1" ht="19.5" customHeight="1">
      <c r="A251" s="176" t="s">
        <v>139</v>
      </c>
      <c r="B251" s="124"/>
      <c r="C251" s="97"/>
    </row>
    <row r="252" spans="1:3" s="167" customFormat="1" ht="19.5" customHeight="1">
      <c r="A252" s="174" t="s">
        <v>140</v>
      </c>
      <c r="B252" s="124"/>
      <c r="C252" s="97"/>
    </row>
    <row r="253" spans="1:3" s="167" customFormat="1" ht="19.5" customHeight="1">
      <c r="A253" s="174" t="s">
        <v>147</v>
      </c>
      <c r="B253" s="124"/>
      <c r="C253" s="97"/>
    </row>
    <row r="254" spans="1:3" s="167" customFormat="1" ht="19.5" customHeight="1">
      <c r="A254" s="174" t="s">
        <v>276</v>
      </c>
      <c r="B254" s="124">
        <v>2910</v>
      </c>
      <c r="C254" s="97"/>
    </row>
    <row r="255" spans="1:3" s="167" customFormat="1" ht="19.5" customHeight="1">
      <c r="A255" s="176" t="s">
        <v>277</v>
      </c>
      <c r="B255" s="175">
        <f>SUM(B256:B257)</f>
        <v>0</v>
      </c>
      <c r="C255" s="97"/>
    </row>
    <row r="256" spans="1:3" s="167" customFormat="1" ht="19.5" customHeight="1">
      <c r="A256" s="176" t="s">
        <v>278</v>
      </c>
      <c r="B256" s="124"/>
      <c r="C256" s="97"/>
    </row>
    <row r="257" spans="1:3" s="167" customFormat="1" ht="19.5" customHeight="1">
      <c r="A257" s="176" t="s">
        <v>279</v>
      </c>
      <c r="B257" s="124"/>
      <c r="C257" s="97"/>
    </row>
    <row r="258" spans="1:3" s="167" customFormat="1" ht="19.5" customHeight="1">
      <c r="A258" s="97" t="s">
        <v>280</v>
      </c>
      <c r="B258" s="175">
        <f>SUM(B259:B260)</f>
        <v>0</v>
      </c>
      <c r="C258" s="97"/>
    </row>
    <row r="259" spans="1:3" s="167" customFormat="1" ht="19.5" customHeight="1">
      <c r="A259" s="174" t="s">
        <v>281</v>
      </c>
      <c r="B259" s="124"/>
      <c r="C259" s="97"/>
    </row>
    <row r="260" spans="1:3" s="167" customFormat="1" ht="19.5" customHeight="1">
      <c r="A260" s="174" t="s">
        <v>282</v>
      </c>
      <c r="B260" s="124"/>
      <c r="C260" s="97"/>
    </row>
    <row r="261" spans="1:3" s="167" customFormat="1" ht="19.5" customHeight="1">
      <c r="A261" s="97" t="s">
        <v>283</v>
      </c>
      <c r="B261" s="175">
        <f>SUM(B262,B272,)</f>
        <v>258</v>
      </c>
      <c r="C261" s="97"/>
    </row>
    <row r="262" spans="1:3" s="167" customFormat="1" ht="19.5" customHeight="1">
      <c r="A262" s="176" t="s">
        <v>284</v>
      </c>
      <c r="B262" s="175">
        <f>SUM(B263:B271)</f>
        <v>0</v>
      </c>
      <c r="C262" s="97"/>
    </row>
    <row r="263" spans="1:3" s="167" customFormat="1" ht="19.5" customHeight="1">
      <c r="A263" s="176" t="s">
        <v>285</v>
      </c>
      <c r="B263" s="124"/>
      <c r="C263" s="97"/>
    </row>
    <row r="264" spans="1:3" s="167" customFormat="1" ht="19.5" customHeight="1">
      <c r="A264" s="174" t="s">
        <v>286</v>
      </c>
      <c r="B264" s="124"/>
      <c r="C264" s="97"/>
    </row>
    <row r="265" spans="1:3" s="167" customFormat="1" ht="19.5" customHeight="1">
      <c r="A265" s="174" t="s">
        <v>287</v>
      </c>
      <c r="B265" s="124"/>
      <c r="C265" s="97"/>
    </row>
    <row r="266" spans="1:3" s="167" customFormat="1" ht="19.5" customHeight="1">
      <c r="A266" s="174" t="s">
        <v>288</v>
      </c>
      <c r="B266" s="124"/>
      <c r="C266" s="97"/>
    </row>
    <row r="267" spans="1:3" s="167" customFormat="1" ht="19.5" customHeight="1">
      <c r="A267" s="176" t="s">
        <v>289</v>
      </c>
      <c r="B267" s="124"/>
      <c r="C267" s="97"/>
    </row>
    <row r="268" spans="1:3" s="167" customFormat="1" ht="19.5" customHeight="1">
      <c r="A268" s="176" t="s">
        <v>290</v>
      </c>
      <c r="B268" s="124"/>
      <c r="C268" s="97"/>
    </row>
    <row r="269" spans="1:3" s="167" customFormat="1" ht="19.5" customHeight="1">
      <c r="A269" s="176" t="s">
        <v>291</v>
      </c>
      <c r="B269" s="124"/>
      <c r="C269" s="97"/>
    </row>
    <row r="270" spans="1:3" s="167" customFormat="1" ht="19.5" customHeight="1">
      <c r="A270" s="176" t="s">
        <v>292</v>
      </c>
      <c r="B270" s="124"/>
      <c r="C270" s="97"/>
    </row>
    <row r="271" spans="1:3" s="167" customFormat="1" ht="19.5" customHeight="1">
      <c r="A271" s="176" t="s">
        <v>293</v>
      </c>
      <c r="B271" s="124"/>
      <c r="C271" s="97"/>
    </row>
    <row r="272" spans="1:3" s="167" customFormat="1" ht="19.5" customHeight="1">
      <c r="A272" s="176" t="s">
        <v>294</v>
      </c>
      <c r="B272" s="124">
        <v>258</v>
      </c>
      <c r="C272" s="97"/>
    </row>
    <row r="273" spans="1:3" s="167" customFormat="1" ht="19.5" customHeight="1">
      <c r="A273" s="97" t="s">
        <v>295</v>
      </c>
      <c r="B273" s="175">
        <f>SUM(B274,B284,B306,B313,B325,B334,B348,B357,B366,B374,B382,B391,)</f>
        <v>8392</v>
      </c>
      <c r="C273" s="97"/>
    </row>
    <row r="274" spans="1:3" s="167" customFormat="1" ht="19.5" customHeight="1">
      <c r="A274" s="174" t="s">
        <v>296</v>
      </c>
      <c r="B274" s="175">
        <f>SUM(B275:B283)</f>
        <v>0</v>
      </c>
      <c r="C274" s="97"/>
    </row>
    <row r="275" spans="1:3" s="167" customFormat="1" ht="19.5" customHeight="1">
      <c r="A275" s="174" t="s">
        <v>297</v>
      </c>
      <c r="B275" s="124"/>
      <c r="C275" s="97"/>
    </row>
    <row r="276" spans="1:3" s="167" customFormat="1" ht="19.5" customHeight="1">
      <c r="A276" s="174" t="s">
        <v>298</v>
      </c>
      <c r="B276" s="124"/>
      <c r="C276" s="97"/>
    </row>
    <row r="277" spans="1:3" s="167" customFormat="1" ht="19.5" customHeight="1">
      <c r="A277" s="176" t="s">
        <v>299</v>
      </c>
      <c r="B277" s="124"/>
      <c r="C277" s="97"/>
    </row>
    <row r="278" spans="1:3" s="167" customFormat="1" ht="19.5" customHeight="1">
      <c r="A278" s="176" t="s">
        <v>300</v>
      </c>
      <c r="B278" s="124"/>
      <c r="C278" s="97"/>
    </row>
    <row r="279" spans="1:3" s="167" customFormat="1" ht="19.5" customHeight="1">
      <c r="A279" s="176" t="s">
        <v>301</v>
      </c>
      <c r="B279" s="124"/>
      <c r="C279" s="97"/>
    </row>
    <row r="280" spans="1:3" s="167" customFormat="1" ht="19.5" customHeight="1">
      <c r="A280" s="174" t="s">
        <v>302</v>
      </c>
      <c r="B280" s="124"/>
      <c r="C280" s="97"/>
    </row>
    <row r="281" spans="1:3" s="167" customFormat="1" ht="19.5" customHeight="1">
      <c r="A281" s="174" t="s">
        <v>303</v>
      </c>
      <c r="B281" s="124"/>
      <c r="C281" s="97"/>
    </row>
    <row r="282" spans="1:3" s="167" customFormat="1" ht="19.5" customHeight="1">
      <c r="A282" s="174" t="s">
        <v>304</v>
      </c>
      <c r="B282" s="124"/>
      <c r="C282" s="97"/>
    </row>
    <row r="283" spans="1:3" s="167" customFormat="1" ht="19.5" customHeight="1">
      <c r="A283" s="176" t="s">
        <v>305</v>
      </c>
      <c r="B283" s="124"/>
      <c r="C283" s="97"/>
    </row>
    <row r="284" spans="1:3" s="167" customFormat="1" ht="19.5" customHeight="1">
      <c r="A284" s="176" t="s">
        <v>306</v>
      </c>
      <c r="B284" s="175">
        <f>SUM(B285:B305)</f>
        <v>0</v>
      </c>
      <c r="C284" s="97"/>
    </row>
    <row r="285" spans="1:3" s="167" customFormat="1" ht="19.5" customHeight="1">
      <c r="A285" s="176" t="s">
        <v>138</v>
      </c>
      <c r="B285" s="124"/>
      <c r="C285" s="97"/>
    </row>
    <row r="286" spans="1:3" s="167" customFormat="1" ht="19.5" customHeight="1">
      <c r="A286" s="97" t="s">
        <v>139</v>
      </c>
      <c r="B286" s="124"/>
      <c r="C286" s="97"/>
    </row>
    <row r="287" spans="1:3" s="167" customFormat="1" ht="19.5" customHeight="1">
      <c r="A287" s="174" t="s">
        <v>140</v>
      </c>
      <c r="B287" s="124"/>
      <c r="C287" s="97"/>
    </row>
    <row r="288" spans="1:3" s="167" customFormat="1" ht="19.5" customHeight="1">
      <c r="A288" s="174" t="s">
        <v>307</v>
      </c>
      <c r="B288" s="124"/>
      <c r="C288" s="97"/>
    </row>
    <row r="289" spans="1:3" s="167" customFormat="1" ht="19.5" customHeight="1">
      <c r="A289" s="174" t="s">
        <v>308</v>
      </c>
      <c r="B289" s="124"/>
      <c r="C289" s="97"/>
    </row>
    <row r="290" spans="1:3" s="167" customFormat="1" ht="19.5" customHeight="1">
      <c r="A290" s="176" t="s">
        <v>309</v>
      </c>
      <c r="B290" s="124"/>
      <c r="C290" s="97"/>
    </row>
    <row r="291" spans="1:3" s="167" customFormat="1" ht="19.5" customHeight="1">
      <c r="A291" s="176" t="s">
        <v>310</v>
      </c>
      <c r="B291" s="124"/>
      <c r="C291" s="97"/>
    </row>
    <row r="292" spans="1:3" s="167" customFormat="1" ht="19.5" customHeight="1">
      <c r="A292" s="176" t="s">
        <v>311</v>
      </c>
      <c r="B292" s="124"/>
      <c r="C292" s="97"/>
    </row>
    <row r="293" spans="1:3" s="167" customFormat="1" ht="19.5" customHeight="1">
      <c r="A293" s="174" t="s">
        <v>312</v>
      </c>
      <c r="B293" s="124"/>
      <c r="C293" s="97"/>
    </row>
    <row r="294" spans="1:3" s="167" customFormat="1" ht="19.5" customHeight="1">
      <c r="A294" s="174" t="s">
        <v>313</v>
      </c>
      <c r="B294" s="124"/>
      <c r="C294" s="97"/>
    </row>
    <row r="295" spans="1:3" s="167" customFormat="1" ht="19.5" customHeight="1">
      <c r="A295" s="174" t="s">
        <v>314</v>
      </c>
      <c r="B295" s="124"/>
      <c r="C295" s="97"/>
    </row>
    <row r="296" spans="1:3" s="167" customFormat="1" ht="19.5" customHeight="1">
      <c r="A296" s="176" t="s">
        <v>315</v>
      </c>
      <c r="B296" s="124"/>
      <c r="C296" s="97"/>
    </row>
    <row r="297" spans="1:3" s="167" customFormat="1" ht="19.5" customHeight="1">
      <c r="A297" s="176" t="s">
        <v>316</v>
      </c>
      <c r="B297" s="124"/>
      <c r="C297" s="97"/>
    </row>
    <row r="298" spans="1:3" s="167" customFormat="1" ht="19.5" customHeight="1">
      <c r="A298" s="176" t="s">
        <v>317</v>
      </c>
      <c r="B298" s="124"/>
      <c r="C298" s="97"/>
    </row>
    <row r="299" spans="1:3" s="167" customFormat="1" ht="19.5" customHeight="1">
      <c r="A299" s="97" t="s">
        <v>318</v>
      </c>
      <c r="B299" s="124"/>
      <c r="C299" s="97"/>
    </row>
    <row r="300" spans="1:3" s="167" customFormat="1" ht="19.5" customHeight="1">
      <c r="A300" s="174" t="s">
        <v>319</v>
      </c>
      <c r="B300" s="124"/>
      <c r="C300" s="97"/>
    </row>
    <row r="301" spans="1:3" s="167" customFormat="1" ht="19.5" customHeight="1">
      <c r="A301" s="174" t="s">
        <v>320</v>
      </c>
      <c r="B301" s="124"/>
      <c r="C301" s="97"/>
    </row>
    <row r="302" spans="1:3" s="167" customFormat="1" ht="19.5" customHeight="1">
      <c r="A302" s="174" t="s">
        <v>321</v>
      </c>
      <c r="B302" s="124"/>
      <c r="C302" s="97"/>
    </row>
    <row r="303" spans="1:3" s="167" customFormat="1" ht="19.5" customHeight="1">
      <c r="A303" s="176" t="s">
        <v>181</v>
      </c>
      <c r="B303" s="124"/>
      <c r="C303" s="97"/>
    </row>
    <row r="304" spans="1:3" s="167" customFormat="1" ht="19.5" customHeight="1">
      <c r="A304" s="176" t="s">
        <v>147</v>
      </c>
      <c r="B304" s="124"/>
      <c r="C304" s="97"/>
    </row>
    <row r="305" spans="1:3" s="167" customFormat="1" ht="19.5" customHeight="1">
      <c r="A305" s="176" t="s">
        <v>322</v>
      </c>
      <c r="B305" s="124"/>
      <c r="C305" s="97"/>
    </row>
    <row r="306" spans="1:3" s="167" customFormat="1" ht="19.5" customHeight="1">
      <c r="A306" s="174" t="s">
        <v>323</v>
      </c>
      <c r="B306" s="175">
        <f>SUM(B307:B312)</f>
        <v>0</v>
      </c>
      <c r="C306" s="97"/>
    </row>
    <row r="307" spans="1:3" s="167" customFormat="1" ht="19.5" customHeight="1">
      <c r="A307" s="174" t="s">
        <v>138</v>
      </c>
      <c r="B307" s="124"/>
      <c r="C307" s="97"/>
    </row>
    <row r="308" spans="1:3" s="167" customFormat="1" ht="19.5" customHeight="1">
      <c r="A308" s="174" t="s">
        <v>139</v>
      </c>
      <c r="B308" s="124"/>
      <c r="C308" s="97"/>
    </row>
    <row r="309" spans="1:3" s="167" customFormat="1" ht="19.5" customHeight="1">
      <c r="A309" s="176" t="s">
        <v>140</v>
      </c>
      <c r="B309" s="124"/>
      <c r="C309" s="97"/>
    </row>
    <row r="310" spans="1:3" s="167" customFormat="1" ht="19.5" customHeight="1">
      <c r="A310" s="176" t="s">
        <v>324</v>
      </c>
      <c r="B310" s="124"/>
      <c r="C310" s="97"/>
    </row>
    <row r="311" spans="1:3" s="167" customFormat="1" ht="19.5" customHeight="1">
      <c r="A311" s="176" t="s">
        <v>147</v>
      </c>
      <c r="B311" s="124"/>
      <c r="C311" s="97"/>
    </row>
    <row r="312" spans="1:3" s="167" customFormat="1" ht="19.5" customHeight="1">
      <c r="A312" s="97" t="s">
        <v>325</v>
      </c>
      <c r="B312" s="124"/>
      <c r="C312" s="97"/>
    </row>
    <row r="313" spans="1:3" s="167" customFormat="1" ht="19.5" customHeight="1">
      <c r="A313" s="174" t="s">
        <v>326</v>
      </c>
      <c r="B313" s="175">
        <f>SUM(B314:B324)</f>
        <v>2575</v>
      </c>
      <c r="C313" s="97"/>
    </row>
    <row r="314" spans="1:3" s="167" customFormat="1" ht="19.5" customHeight="1">
      <c r="A314" s="174" t="s">
        <v>138</v>
      </c>
      <c r="B314" s="124">
        <v>2575</v>
      </c>
      <c r="C314" s="97"/>
    </row>
    <row r="315" spans="1:3" s="167" customFormat="1" ht="19.5" customHeight="1">
      <c r="A315" s="174" t="s">
        <v>139</v>
      </c>
      <c r="B315" s="124"/>
      <c r="C315" s="97"/>
    </row>
    <row r="316" spans="1:3" s="167" customFormat="1" ht="19.5" customHeight="1">
      <c r="A316" s="176" t="s">
        <v>140</v>
      </c>
      <c r="B316" s="124"/>
      <c r="C316" s="97"/>
    </row>
    <row r="317" spans="1:3" s="167" customFormat="1" ht="19.5" customHeight="1">
      <c r="A317" s="176" t="s">
        <v>328</v>
      </c>
      <c r="B317" s="124"/>
      <c r="C317" s="97"/>
    </row>
    <row r="318" spans="1:3" s="167" customFormat="1" ht="19.5" customHeight="1">
      <c r="A318" s="176" t="s">
        <v>329</v>
      </c>
      <c r="B318" s="124"/>
      <c r="C318" s="97"/>
    </row>
    <row r="319" spans="1:3" s="167" customFormat="1" ht="19.5" customHeight="1">
      <c r="A319" s="174" t="s">
        <v>330</v>
      </c>
      <c r="B319" s="124"/>
      <c r="C319" s="97"/>
    </row>
    <row r="320" spans="1:3" s="167" customFormat="1" ht="19.5" customHeight="1">
      <c r="A320" s="174" t="s">
        <v>331</v>
      </c>
      <c r="B320" s="124"/>
      <c r="C320" s="97"/>
    </row>
    <row r="321" spans="1:3" s="167" customFormat="1" ht="19.5" customHeight="1">
      <c r="A321" s="174" t="s">
        <v>332</v>
      </c>
      <c r="B321" s="124"/>
      <c r="C321" s="97"/>
    </row>
    <row r="322" spans="1:3" s="167" customFormat="1" ht="19.5" customHeight="1">
      <c r="A322" s="176" t="s">
        <v>333</v>
      </c>
      <c r="B322" s="124"/>
      <c r="C322" s="97"/>
    </row>
    <row r="323" spans="1:3" s="167" customFormat="1" ht="19.5" customHeight="1">
      <c r="A323" s="176" t="s">
        <v>147</v>
      </c>
      <c r="B323" s="124"/>
      <c r="C323" s="97"/>
    </row>
    <row r="324" spans="1:3" s="167" customFormat="1" ht="19.5" customHeight="1">
      <c r="A324" s="176" t="s">
        <v>334</v>
      </c>
      <c r="B324" s="124"/>
      <c r="C324" s="97"/>
    </row>
    <row r="325" spans="1:3" s="167" customFormat="1" ht="19.5" customHeight="1">
      <c r="A325" s="97" t="s">
        <v>335</v>
      </c>
      <c r="B325" s="175">
        <f>SUM(B326:B333)</f>
        <v>4525</v>
      </c>
      <c r="C325" s="97"/>
    </row>
    <row r="326" spans="1:3" s="167" customFormat="1" ht="19.5" customHeight="1">
      <c r="A326" s="174" t="s">
        <v>138</v>
      </c>
      <c r="B326" s="124">
        <v>2905</v>
      </c>
      <c r="C326" s="97"/>
    </row>
    <row r="327" spans="1:3" s="167" customFormat="1" ht="19.5" customHeight="1">
      <c r="A327" s="174" t="s">
        <v>139</v>
      </c>
      <c r="B327" s="124"/>
      <c r="C327" s="97"/>
    </row>
    <row r="328" spans="1:3" s="167" customFormat="1" ht="19.5" customHeight="1">
      <c r="A328" s="174" t="s">
        <v>140</v>
      </c>
      <c r="B328" s="124"/>
      <c r="C328" s="97"/>
    </row>
    <row r="329" spans="1:3" s="167" customFormat="1" ht="19.5" customHeight="1">
      <c r="A329" s="176" t="s">
        <v>336</v>
      </c>
      <c r="B329" s="124">
        <v>1620</v>
      </c>
      <c r="C329" s="97"/>
    </row>
    <row r="330" spans="1:3" s="167" customFormat="1" ht="19.5" customHeight="1">
      <c r="A330" s="176" t="s">
        <v>337</v>
      </c>
      <c r="B330" s="124"/>
      <c r="C330" s="97"/>
    </row>
    <row r="331" spans="1:3" s="167" customFormat="1" ht="19.5" customHeight="1">
      <c r="A331" s="176" t="s">
        <v>338</v>
      </c>
      <c r="B331" s="124"/>
      <c r="C331" s="97"/>
    </row>
    <row r="332" spans="1:3" s="167" customFormat="1" ht="19.5" customHeight="1">
      <c r="A332" s="174" t="s">
        <v>147</v>
      </c>
      <c r="B332" s="124"/>
      <c r="C332" s="97"/>
    </row>
    <row r="333" spans="1:3" s="167" customFormat="1" ht="19.5" customHeight="1">
      <c r="A333" s="174" t="s">
        <v>339</v>
      </c>
      <c r="B333" s="124"/>
      <c r="C333" s="97"/>
    </row>
    <row r="334" spans="1:3" s="167" customFormat="1" ht="19.5" customHeight="1">
      <c r="A334" s="174" t="s">
        <v>340</v>
      </c>
      <c r="B334" s="175">
        <f>SUM(B335:B347)</f>
        <v>1292</v>
      </c>
      <c r="C334" s="97"/>
    </row>
    <row r="335" spans="1:3" s="167" customFormat="1" ht="19.5" customHeight="1">
      <c r="A335" s="176" t="s">
        <v>138</v>
      </c>
      <c r="B335" s="124">
        <v>856</v>
      </c>
      <c r="C335" s="97"/>
    </row>
    <row r="336" spans="1:3" s="167" customFormat="1" ht="19.5" customHeight="1">
      <c r="A336" s="176" t="s">
        <v>139</v>
      </c>
      <c r="B336" s="124"/>
      <c r="C336" s="97"/>
    </row>
    <row r="337" spans="1:3" s="167" customFormat="1" ht="19.5" customHeight="1">
      <c r="A337" s="176" t="s">
        <v>140</v>
      </c>
      <c r="B337" s="124"/>
      <c r="C337" s="97"/>
    </row>
    <row r="338" spans="1:3" s="167" customFormat="1" ht="19.5" customHeight="1">
      <c r="A338" s="97" t="s">
        <v>341</v>
      </c>
      <c r="B338" s="124">
        <v>283</v>
      </c>
      <c r="C338" s="97"/>
    </row>
    <row r="339" spans="1:3" s="167" customFormat="1" ht="19.5" customHeight="1">
      <c r="A339" s="174" t="s">
        <v>342</v>
      </c>
      <c r="B339" s="124">
        <v>76</v>
      </c>
      <c r="C339" s="97"/>
    </row>
    <row r="340" spans="1:3" s="167" customFormat="1" ht="19.5" customHeight="1">
      <c r="A340" s="174" t="s">
        <v>343</v>
      </c>
      <c r="B340" s="124"/>
      <c r="C340" s="97"/>
    </row>
    <row r="341" spans="1:3" s="167" customFormat="1" ht="19.5" customHeight="1">
      <c r="A341" s="174" t="s">
        <v>344</v>
      </c>
      <c r="B341" s="124">
        <v>23</v>
      </c>
      <c r="C341" s="97"/>
    </row>
    <row r="342" spans="1:3" s="167" customFormat="1" ht="19.5" customHeight="1">
      <c r="A342" s="176" t="s">
        <v>345</v>
      </c>
      <c r="B342" s="124"/>
      <c r="C342" s="97"/>
    </row>
    <row r="343" spans="1:3" s="167" customFormat="1" ht="19.5" customHeight="1">
      <c r="A343" s="176" t="s">
        <v>346</v>
      </c>
      <c r="B343" s="124"/>
      <c r="C343" s="97"/>
    </row>
    <row r="344" spans="1:3" s="167" customFormat="1" ht="19.5" customHeight="1">
      <c r="A344" s="176" t="s">
        <v>347</v>
      </c>
      <c r="B344" s="124">
        <v>54</v>
      </c>
      <c r="C344" s="97"/>
    </row>
    <row r="345" spans="1:3" s="167" customFormat="1" ht="19.5" customHeight="1">
      <c r="A345" s="176" t="s">
        <v>348</v>
      </c>
      <c r="B345" s="124"/>
      <c r="C345" s="97"/>
    </row>
    <row r="346" spans="1:3" s="167" customFormat="1" ht="19.5" customHeight="1">
      <c r="A346" s="176" t="s">
        <v>147</v>
      </c>
      <c r="B346" s="124"/>
      <c r="C346" s="97"/>
    </row>
    <row r="347" spans="1:3" s="167" customFormat="1" ht="19.5" customHeight="1">
      <c r="A347" s="174" t="s">
        <v>349</v>
      </c>
      <c r="B347" s="124"/>
      <c r="C347" s="97"/>
    </row>
    <row r="348" spans="1:3" s="167" customFormat="1" ht="19.5" customHeight="1">
      <c r="A348" s="174" t="s">
        <v>350</v>
      </c>
      <c r="B348" s="175">
        <f>SUM(B349:B356)</f>
        <v>0</v>
      </c>
      <c r="C348" s="97"/>
    </row>
    <row r="349" spans="1:3" s="167" customFormat="1" ht="19.5" customHeight="1">
      <c r="A349" s="174" t="s">
        <v>138</v>
      </c>
      <c r="B349" s="124"/>
      <c r="C349" s="97"/>
    </row>
    <row r="350" spans="1:3" s="167" customFormat="1" ht="19.5" customHeight="1">
      <c r="A350" s="176" t="s">
        <v>139</v>
      </c>
      <c r="B350" s="124"/>
      <c r="C350" s="97"/>
    </row>
    <row r="351" spans="1:3" s="167" customFormat="1" ht="19.5" customHeight="1">
      <c r="A351" s="176" t="s">
        <v>140</v>
      </c>
      <c r="B351" s="124"/>
      <c r="C351" s="97"/>
    </row>
    <row r="352" spans="1:3" s="167" customFormat="1" ht="19.5" customHeight="1">
      <c r="A352" s="176" t="s">
        <v>351</v>
      </c>
      <c r="B352" s="124"/>
      <c r="C352" s="97"/>
    </row>
    <row r="353" spans="1:3" s="167" customFormat="1" ht="19.5" customHeight="1">
      <c r="A353" s="97" t="s">
        <v>352</v>
      </c>
      <c r="B353" s="124"/>
      <c r="C353" s="97"/>
    </row>
    <row r="354" spans="1:3" s="167" customFormat="1" ht="19.5" customHeight="1">
      <c r="A354" s="174" t="s">
        <v>353</v>
      </c>
      <c r="B354" s="124"/>
      <c r="C354" s="97"/>
    </row>
    <row r="355" spans="1:3" s="167" customFormat="1" ht="19.5" customHeight="1">
      <c r="A355" s="174" t="s">
        <v>147</v>
      </c>
      <c r="B355" s="124"/>
      <c r="C355" s="97"/>
    </row>
    <row r="356" spans="1:3" s="167" customFormat="1" ht="19.5" customHeight="1">
      <c r="A356" s="174" t="s">
        <v>354</v>
      </c>
      <c r="B356" s="124"/>
      <c r="C356" s="97"/>
    </row>
    <row r="357" spans="1:3" s="167" customFormat="1" ht="19.5" customHeight="1">
      <c r="A357" s="176" t="s">
        <v>355</v>
      </c>
      <c r="B357" s="175">
        <f>SUM(B358:B365)</f>
        <v>0</v>
      </c>
      <c r="C357" s="97"/>
    </row>
    <row r="358" spans="1:3" s="167" customFormat="1" ht="19.5" customHeight="1">
      <c r="A358" s="176" t="s">
        <v>138</v>
      </c>
      <c r="B358" s="124"/>
      <c r="C358" s="97"/>
    </row>
    <row r="359" spans="1:3" s="167" customFormat="1" ht="19.5" customHeight="1">
      <c r="A359" s="176" t="s">
        <v>139</v>
      </c>
      <c r="B359" s="124"/>
      <c r="C359" s="97"/>
    </row>
    <row r="360" spans="1:3" s="167" customFormat="1" ht="19.5" customHeight="1">
      <c r="A360" s="174" t="s">
        <v>140</v>
      </c>
      <c r="B360" s="124"/>
      <c r="C360" s="97"/>
    </row>
    <row r="361" spans="1:3" s="167" customFormat="1" ht="19.5" customHeight="1">
      <c r="A361" s="174" t="s">
        <v>356</v>
      </c>
      <c r="B361" s="124"/>
      <c r="C361" s="97"/>
    </row>
    <row r="362" spans="1:3" s="167" customFormat="1" ht="19.5" customHeight="1">
      <c r="A362" s="174" t="s">
        <v>357</v>
      </c>
      <c r="B362" s="124"/>
      <c r="C362" s="97"/>
    </row>
    <row r="363" spans="1:3" s="167" customFormat="1" ht="19.5" customHeight="1">
      <c r="A363" s="176" t="s">
        <v>358</v>
      </c>
      <c r="B363" s="124"/>
      <c r="C363" s="97"/>
    </row>
    <row r="364" spans="1:3" s="167" customFormat="1" ht="19.5" customHeight="1">
      <c r="A364" s="176" t="s">
        <v>147</v>
      </c>
      <c r="B364" s="124"/>
      <c r="C364" s="97"/>
    </row>
    <row r="365" spans="1:3" s="167" customFormat="1" ht="19.5" customHeight="1">
      <c r="A365" s="176" t="s">
        <v>359</v>
      </c>
      <c r="B365" s="124"/>
      <c r="C365" s="97"/>
    </row>
    <row r="366" spans="1:3" s="167" customFormat="1" ht="19.5" customHeight="1">
      <c r="A366" s="97" t="s">
        <v>360</v>
      </c>
      <c r="B366" s="175">
        <f>SUM(B367:B373)</f>
        <v>0</v>
      </c>
      <c r="C366" s="97"/>
    </row>
    <row r="367" spans="1:3" s="167" customFormat="1" ht="19.5" customHeight="1">
      <c r="A367" s="174" t="s">
        <v>138</v>
      </c>
      <c r="B367" s="124"/>
      <c r="C367" s="97"/>
    </row>
    <row r="368" spans="1:3" s="167" customFormat="1" ht="19.5" customHeight="1">
      <c r="A368" s="174" t="s">
        <v>139</v>
      </c>
      <c r="B368" s="124"/>
      <c r="C368" s="97"/>
    </row>
    <row r="369" spans="1:3" s="167" customFormat="1" ht="19.5" customHeight="1">
      <c r="A369" s="174" t="s">
        <v>140</v>
      </c>
      <c r="B369" s="124"/>
      <c r="C369" s="97"/>
    </row>
    <row r="370" spans="1:3" s="167" customFormat="1" ht="19.5" customHeight="1">
      <c r="A370" s="176" t="s">
        <v>361</v>
      </c>
      <c r="B370" s="124"/>
      <c r="C370" s="97"/>
    </row>
    <row r="371" spans="1:3" s="167" customFormat="1" ht="19.5" customHeight="1">
      <c r="A371" s="176" t="s">
        <v>362</v>
      </c>
      <c r="B371" s="124"/>
      <c r="C371" s="97"/>
    </row>
    <row r="372" spans="1:3" s="167" customFormat="1" ht="19.5" customHeight="1">
      <c r="A372" s="176" t="s">
        <v>147</v>
      </c>
      <c r="B372" s="124"/>
      <c r="C372" s="97"/>
    </row>
    <row r="373" spans="1:3" s="167" customFormat="1" ht="19.5" customHeight="1">
      <c r="A373" s="174" t="s">
        <v>363</v>
      </c>
      <c r="B373" s="124"/>
      <c r="C373" s="97"/>
    </row>
    <row r="374" spans="1:3" s="167" customFormat="1" ht="19.5" customHeight="1">
      <c r="A374" s="174" t="s">
        <v>364</v>
      </c>
      <c r="B374" s="175">
        <f>SUM(B375:B381)</f>
        <v>0</v>
      </c>
      <c r="C374" s="97"/>
    </row>
    <row r="375" spans="1:3" s="167" customFormat="1" ht="19.5" customHeight="1">
      <c r="A375" s="174" t="s">
        <v>138</v>
      </c>
      <c r="B375" s="124"/>
      <c r="C375" s="97"/>
    </row>
    <row r="376" spans="1:3" s="167" customFormat="1" ht="19.5" customHeight="1">
      <c r="A376" s="176" t="s">
        <v>139</v>
      </c>
      <c r="B376" s="124"/>
      <c r="C376" s="97"/>
    </row>
    <row r="377" spans="1:3" s="167" customFormat="1" ht="19.5" customHeight="1">
      <c r="A377" s="176" t="s">
        <v>365</v>
      </c>
      <c r="B377" s="124"/>
      <c r="C377" s="97"/>
    </row>
    <row r="378" spans="1:3" s="167" customFormat="1" ht="19.5" customHeight="1">
      <c r="A378" s="176" t="s">
        <v>366</v>
      </c>
      <c r="B378" s="124"/>
      <c r="C378" s="97"/>
    </row>
    <row r="379" spans="1:3" s="167" customFormat="1" ht="19.5" customHeight="1">
      <c r="A379" s="97" t="s">
        <v>367</v>
      </c>
      <c r="B379" s="124"/>
      <c r="C379" s="97"/>
    </row>
    <row r="380" spans="1:3" s="167" customFormat="1" ht="19.5" customHeight="1">
      <c r="A380" s="174" t="s">
        <v>319</v>
      </c>
      <c r="B380" s="124"/>
      <c r="C380" s="97"/>
    </row>
    <row r="381" spans="1:3" s="167" customFormat="1" ht="19.5" customHeight="1">
      <c r="A381" s="174" t="s">
        <v>368</v>
      </c>
      <c r="B381" s="124"/>
      <c r="C381" s="97"/>
    </row>
    <row r="382" spans="1:3" s="167" customFormat="1" ht="19.5" customHeight="1">
      <c r="A382" s="174" t="s">
        <v>369</v>
      </c>
      <c r="B382" s="175">
        <f>SUM(B383:B390)</f>
        <v>0</v>
      </c>
      <c r="C382" s="97"/>
    </row>
    <row r="383" spans="1:3" s="167" customFormat="1" ht="19.5" customHeight="1">
      <c r="A383" s="174" t="s">
        <v>370</v>
      </c>
      <c r="B383" s="124"/>
      <c r="C383" s="97"/>
    </row>
    <row r="384" spans="1:3" s="167" customFormat="1" ht="19.5" customHeight="1">
      <c r="A384" s="176" t="s">
        <v>138</v>
      </c>
      <c r="B384" s="124"/>
      <c r="C384" s="97"/>
    </row>
    <row r="385" spans="1:3" s="167" customFormat="1" ht="19.5" customHeight="1">
      <c r="A385" s="176" t="s">
        <v>371</v>
      </c>
      <c r="B385" s="124"/>
      <c r="C385" s="97"/>
    </row>
    <row r="386" spans="1:3" s="167" customFormat="1" ht="19.5" customHeight="1">
      <c r="A386" s="176" t="s">
        <v>372</v>
      </c>
      <c r="B386" s="124"/>
      <c r="C386" s="97"/>
    </row>
    <row r="387" spans="1:3" s="167" customFormat="1" ht="19.5" customHeight="1">
      <c r="A387" s="176" t="s">
        <v>373</v>
      </c>
      <c r="B387" s="124"/>
      <c r="C387" s="97"/>
    </row>
    <row r="388" spans="1:3" s="167" customFormat="1" ht="19.5" customHeight="1">
      <c r="A388" s="97" t="s">
        <v>374</v>
      </c>
      <c r="B388" s="124"/>
      <c r="C388" s="97"/>
    </row>
    <row r="389" spans="1:3" s="167" customFormat="1" ht="19.5" customHeight="1">
      <c r="A389" s="174" t="s">
        <v>375</v>
      </c>
      <c r="B389" s="124"/>
      <c r="C389" s="97"/>
    </row>
    <row r="390" spans="1:3" s="167" customFormat="1" ht="19.5" customHeight="1">
      <c r="A390" s="174" t="s">
        <v>376</v>
      </c>
      <c r="B390" s="124"/>
      <c r="C390" s="97"/>
    </row>
    <row r="391" spans="1:3" s="167" customFormat="1" ht="19.5" customHeight="1">
      <c r="A391" s="174" t="s">
        <v>377</v>
      </c>
      <c r="B391" s="124"/>
      <c r="C391" s="97"/>
    </row>
    <row r="392" spans="1:3" s="167" customFormat="1" ht="19.5" customHeight="1">
      <c r="A392" s="97" t="s">
        <v>378</v>
      </c>
      <c r="B392" s="175">
        <f>SUM(B393,B398,B407,B414,B420,B424,B428,B432,B438,B445,)</f>
        <v>41230</v>
      </c>
      <c r="C392" s="97"/>
    </row>
    <row r="393" spans="1:3" s="167" customFormat="1" ht="19.5" customHeight="1">
      <c r="A393" s="176" t="s">
        <v>379</v>
      </c>
      <c r="B393" s="175">
        <f>SUM(B394:B397)</f>
        <v>1126</v>
      </c>
      <c r="C393" s="97"/>
    </row>
    <row r="394" spans="1:3" s="167" customFormat="1" ht="19.5" customHeight="1">
      <c r="A394" s="174" t="s">
        <v>138</v>
      </c>
      <c r="B394" s="124">
        <v>1096</v>
      </c>
      <c r="C394" s="97"/>
    </row>
    <row r="395" spans="1:3" s="167" customFormat="1" ht="19.5" customHeight="1">
      <c r="A395" s="174" t="s">
        <v>139</v>
      </c>
      <c r="B395" s="124"/>
      <c r="C395" s="97"/>
    </row>
    <row r="396" spans="1:3" s="167" customFormat="1" ht="19.5" customHeight="1">
      <c r="A396" s="174" t="s">
        <v>140</v>
      </c>
      <c r="B396" s="124"/>
      <c r="C396" s="97"/>
    </row>
    <row r="397" spans="1:3" s="167" customFormat="1" ht="19.5" customHeight="1">
      <c r="A397" s="176" t="s">
        <v>380</v>
      </c>
      <c r="B397" s="124">
        <v>30</v>
      </c>
      <c r="C397" s="97"/>
    </row>
    <row r="398" spans="1:3" s="167" customFormat="1" ht="19.5" customHeight="1">
      <c r="A398" s="174" t="s">
        <v>381</v>
      </c>
      <c r="B398" s="175">
        <f>SUM(B399:B406)</f>
        <v>34096</v>
      </c>
      <c r="C398" s="97"/>
    </row>
    <row r="399" spans="1:3" s="167" customFormat="1" ht="19.5" customHeight="1">
      <c r="A399" s="174" t="s">
        <v>382</v>
      </c>
      <c r="B399" s="124">
        <v>2050</v>
      </c>
      <c r="C399" s="97"/>
    </row>
    <row r="400" spans="1:3" s="167" customFormat="1" ht="19.5" customHeight="1">
      <c r="A400" s="174" t="s">
        <v>383</v>
      </c>
      <c r="B400" s="124">
        <v>23944</v>
      </c>
      <c r="C400" s="97"/>
    </row>
    <row r="401" spans="1:3" s="167" customFormat="1" ht="19.5" customHeight="1">
      <c r="A401" s="176" t="s">
        <v>384</v>
      </c>
      <c r="B401" s="124">
        <v>5564</v>
      </c>
      <c r="C401" s="97"/>
    </row>
    <row r="402" spans="1:3" s="167" customFormat="1" ht="19.5" customHeight="1">
      <c r="A402" s="176" t="s">
        <v>385</v>
      </c>
      <c r="B402" s="124">
        <v>2508</v>
      </c>
      <c r="C402" s="97"/>
    </row>
    <row r="403" spans="1:3" s="167" customFormat="1" ht="19.5" customHeight="1">
      <c r="A403" s="176" t="s">
        <v>386</v>
      </c>
      <c r="B403" s="124"/>
      <c r="C403" s="97"/>
    </row>
    <row r="404" spans="1:3" s="167" customFormat="1" ht="19.5" customHeight="1">
      <c r="A404" s="174" t="s">
        <v>387</v>
      </c>
      <c r="B404" s="124"/>
      <c r="C404" s="97"/>
    </row>
    <row r="405" spans="1:3" s="167" customFormat="1" ht="19.5" customHeight="1">
      <c r="A405" s="174" t="s">
        <v>388</v>
      </c>
      <c r="B405" s="124"/>
      <c r="C405" s="97"/>
    </row>
    <row r="406" spans="1:3" s="167" customFormat="1" ht="19.5" customHeight="1">
      <c r="A406" s="174" t="s">
        <v>389</v>
      </c>
      <c r="B406" s="124">
        <v>30</v>
      </c>
      <c r="C406" s="97"/>
    </row>
    <row r="407" spans="1:3" s="167" customFormat="1" ht="19.5" customHeight="1">
      <c r="A407" s="174" t="s">
        <v>390</v>
      </c>
      <c r="B407" s="175">
        <f>SUM(B408:B413)</f>
        <v>2</v>
      </c>
      <c r="C407" s="97"/>
    </row>
    <row r="408" spans="1:3" s="167" customFormat="1" ht="19.5" customHeight="1">
      <c r="A408" s="174" t="s">
        <v>391</v>
      </c>
      <c r="B408" s="124"/>
      <c r="C408" s="97"/>
    </row>
    <row r="409" spans="1:3" s="167" customFormat="1" ht="19.5" customHeight="1">
      <c r="A409" s="174" t="s">
        <v>392</v>
      </c>
      <c r="B409" s="124">
        <v>2</v>
      </c>
      <c r="C409" s="97"/>
    </row>
    <row r="410" spans="1:3" s="167" customFormat="1" ht="19.5" customHeight="1">
      <c r="A410" s="174" t="s">
        <v>393</v>
      </c>
      <c r="B410" s="124"/>
      <c r="C410" s="97"/>
    </row>
    <row r="411" spans="1:3" s="167" customFormat="1" ht="19.5" customHeight="1">
      <c r="A411" s="176" t="s">
        <v>394</v>
      </c>
      <c r="B411" s="124"/>
      <c r="C411" s="97"/>
    </row>
    <row r="412" spans="1:3" s="167" customFormat="1" ht="19.5" customHeight="1">
      <c r="A412" s="176" t="s">
        <v>395</v>
      </c>
      <c r="B412" s="124"/>
      <c r="C412" s="97"/>
    </row>
    <row r="413" spans="1:3" s="167" customFormat="1" ht="19.5" customHeight="1">
      <c r="A413" s="176" t="s">
        <v>396</v>
      </c>
      <c r="B413" s="124"/>
      <c r="C413" s="97"/>
    </row>
    <row r="414" spans="1:3" s="167" customFormat="1" ht="19.5" customHeight="1">
      <c r="A414" s="97" t="s">
        <v>397</v>
      </c>
      <c r="B414" s="175">
        <f>SUM(B415:B419)</f>
        <v>0</v>
      </c>
      <c r="C414" s="97"/>
    </row>
    <row r="415" spans="1:3" s="167" customFormat="1" ht="19.5" customHeight="1">
      <c r="A415" s="174" t="s">
        <v>398</v>
      </c>
      <c r="B415" s="124"/>
      <c r="C415" s="97"/>
    </row>
    <row r="416" spans="1:3" s="167" customFormat="1" ht="19.5" customHeight="1">
      <c r="A416" s="174" t="s">
        <v>399</v>
      </c>
      <c r="B416" s="124"/>
      <c r="C416" s="97"/>
    </row>
    <row r="417" spans="1:3" s="167" customFormat="1" ht="19.5" customHeight="1">
      <c r="A417" s="174" t="s">
        <v>400</v>
      </c>
      <c r="B417" s="124"/>
      <c r="C417" s="97"/>
    </row>
    <row r="418" spans="1:3" s="167" customFormat="1" ht="19.5" customHeight="1">
      <c r="A418" s="176" t="s">
        <v>401</v>
      </c>
      <c r="B418" s="124"/>
      <c r="C418" s="97"/>
    </row>
    <row r="419" spans="1:3" s="167" customFormat="1" ht="19.5" customHeight="1">
      <c r="A419" s="176" t="s">
        <v>402</v>
      </c>
      <c r="B419" s="124"/>
      <c r="C419" s="97"/>
    </row>
    <row r="420" spans="1:3" s="167" customFormat="1" ht="19.5" customHeight="1">
      <c r="A420" s="176" t="s">
        <v>403</v>
      </c>
      <c r="B420" s="175">
        <f>SUM(B421:B423)</f>
        <v>0</v>
      </c>
      <c r="C420" s="97"/>
    </row>
    <row r="421" spans="1:3" s="167" customFormat="1" ht="19.5" customHeight="1">
      <c r="A421" s="174" t="s">
        <v>404</v>
      </c>
      <c r="B421" s="124"/>
      <c r="C421" s="97"/>
    </row>
    <row r="422" spans="1:3" s="167" customFormat="1" ht="19.5" customHeight="1">
      <c r="A422" s="174" t="s">
        <v>405</v>
      </c>
      <c r="B422" s="124"/>
      <c r="C422" s="97"/>
    </row>
    <row r="423" spans="1:3" s="167" customFormat="1" ht="19.5" customHeight="1">
      <c r="A423" s="174" t="s">
        <v>406</v>
      </c>
      <c r="B423" s="124"/>
      <c r="C423" s="97"/>
    </row>
    <row r="424" spans="1:3" s="167" customFormat="1" ht="19.5" customHeight="1">
      <c r="A424" s="176" t="s">
        <v>407</v>
      </c>
      <c r="B424" s="175">
        <f>SUM(B425:B427)</f>
        <v>0</v>
      </c>
      <c r="C424" s="97"/>
    </row>
    <row r="425" spans="1:3" s="167" customFormat="1" ht="19.5" customHeight="1">
      <c r="A425" s="176" t="s">
        <v>408</v>
      </c>
      <c r="B425" s="124"/>
      <c r="C425" s="97"/>
    </row>
    <row r="426" spans="1:3" s="167" customFormat="1" ht="19.5" customHeight="1">
      <c r="A426" s="176" t="s">
        <v>409</v>
      </c>
      <c r="B426" s="124"/>
      <c r="C426" s="97"/>
    </row>
    <row r="427" spans="1:3" s="167" customFormat="1" ht="19.5" customHeight="1">
      <c r="A427" s="97" t="s">
        <v>410</v>
      </c>
      <c r="B427" s="124"/>
      <c r="C427" s="97"/>
    </row>
    <row r="428" spans="1:3" s="167" customFormat="1" ht="19.5" customHeight="1">
      <c r="A428" s="174" t="s">
        <v>411</v>
      </c>
      <c r="B428" s="175">
        <f>SUM(B429:B431)</f>
        <v>258</v>
      </c>
      <c r="C428" s="97"/>
    </row>
    <row r="429" spans="1:3" s="167" customFormat="1" ht="19.5" customHeight="1">
      <c r="A429" s="174" t="s">
        <v>412</v>
      </c>
      <c r="B429" s="124">
        <v>258</v>
      </c>
      <c r="C429" s="97"/>
    </row>
    <row r="430" spans="1:3" s="167" customFormat="1" ht="19.5" customHeight="1">
      <c r="A430" s="174" t="s">
        <v>413</v>
      </c>
      <c r="B430" s="124"/>
      <c r="C430" s="97"/>
    </row>
    <row r="431" spans="1:3" s="167" customFormat="1" ht="19.5" customHeight="1">
      <c r="A431" s="176" t="s">
        <v>414</v>
      </c>
      <c r="B431" s="124"/>
      <c r="C431" s="97"/>
    </row>
    <row r="432" spans="1:3" s="167" customFormat="1" ht="19.5" customHeight="1">
      <c r="A432" s="176" t="s">
        <v>415</v>
      </c>
      <c r="B432" s="175">
        <f>SUM(B433:B437)</f>
        <v>99</v>
      </c>
      <c r="C432" s="97"/>
    </row>
    <row r="433" spans="1:3" s="167" customFormat="1" ht="19.5" customHeight="1">
      <c r="A433" s="176" t="s">
        <v>416</v>
      </c>
      <c r="B433" s="124">
        <v>99</v>
      </c>
      <c r="C433" s="97"/>
    </row>
    <row r="434" spans="1:3" s="167" customFormat="1" ht="19.5" customHeight="1">
      <c r="A434" s="174" t="s">
        <v>417</v>
      </c>
      <c r="B434" s="124"/>
      <c r="C434" s="97"/>
    </row>
    <row r="435" spans="1:3" s="167" customFormat="1" ht="19.5" customHeight="1">
      <c r="A435" s="174" t="s">
        <v>418</v>
      </c>
      <c r="B435" s="124"/>
      <c r="C435" s="97"/>
    </row>
    <row r="436" spans="1:3" s="167" customFormat="1" ht="19.5" customHeight="1">
      <c r="A436" s="174" t="s">
        <v>419</v>
      </c>
      <c r="B436" s="124"/>
      <c r="C436" s="97"/>
    </row>
    <row r="437" spans="1:3" s="167" customFormat="1" ht="19.5" customHeight="1">
      <c r="A437" s="174" t="s">
        <v>420</v>
      </c>
      <c r="B437" s="124"/>
      <c r="C437" s="97"/>
    </row>
    <row r="438" spans="1:3" s="167" customFormat="1" ht="19.5" customHeight="1">
      <c r="A438" s="174" t="s">
        <v>421</v>
      </c>
      <c r="B438" s="175">
        <f>SUM(B439:B444)</f>
        <v>5649</v>
      </c>
      <c r="C438" s="97"/>
    </row>
    <row r="439" spans="1:3" s="167" customFormat="1" ht="19.5" customHeight="1">
      <c r="A439" s="176" t="s">
        <v>422</v>
      </c>
      <c r="B439" s="124"/>
      <c r="C439" s="97"/>
    </row>
    <row r="440" spans="1:3" s="167" customFormat="1" ht="19.5" customHeight="1">
      <c r="A440" s="176" t="s">
        <v>423</v>
      </c>
      <c r="B440" s="124">
        <v>986</v>
      </c>
      <c r="C440" s="97"/>
    </row>
    <row r="441" spans="1:3" s="167" customFormat="1" ht="19.5" customHeight="1">
      <c r="A441" s="176" t="s">
        <v>424</v>
      </c>
      <c r="B441" s="124">
        <v>1637</v>
      </c>
      <c r="C441" s="97"/>
    </row>
    <row r="442" spans="1:3" s="167" customFormat="1" ht="19.5" customHeight="1">
      <c r="A442" s="97" t="s">
        <v>425</v>
      </c>
      <c r="B442" s="124">
        <v>3026</v>
      </c>
      <c r="C442" s="97"/>
    </row>
    <row r="443" spans="1:3" s="167" customFormat="1" ht="19.5" customHeight="1">
      <c r="A443" s="174" t="s">
        <v>426</v>
      </c>
      <c r="B443" s="124"/>
      <c r="C443" s="97"/>
    </row>
    <row r="444" spans="1:3" s="167" customFormat="1" ht="19.5" customHeight="1">
      <c r="A444" s="174" t="s">
        <v>427</v>
      </c>
      <c r="B444" s="124"/>
      <c r="C444" s="97"/>
    </row>
    <row r="445" spans="1:3" s="167" customFormat="1" ht="19.5" customHeight="1">
      <c r="A445" s="174" t="s">
        <v>428</v>
      </c>
      <c r="B445" s="124"/>
      <c r="C445" s="97"/>
    </row>
    <row r="446" spans="1:3" s="167" customFormat="1" ht="19.5" customHeight="1">
      <c r="A446" s="97" t="s">
        <v>429</v>
      </c>
      <c r="B446" s="175">
        <f>SUM(B447,B452,B461,B467,B473,B478,B483,B490,B494,B497,)</f>
        <v>4187</v>
      </c>
      <c r="C446" s="97"/>
    </row>
    <row r="447" spans="1:3" s="167" customFormat="1" ht="19.5" customHeight="1">
      <c r="A447" s="176" t="s">
        <v>430</v>
      </c>
      <c r="B447" s="175">
        <f>SUM(B448:B451)</f>
        <v>784</v>
      </c>
      <c r="C447" s="97"/>
    </row>
    <row r="448" spans="1:3" s="167" customFormat="1" ht="19.5" customHeight="1">
      <c r="A448" s="174" t="s">
        <v>138</v>
      </c>
      <c r="B448" s="124">
        <v>649</v>
      </c>
      <c r="C448" s="97"/>
    </row>
    <row r="449" spans="1:3" s="167" customFormat="1" ht="19.5" customHeight="1">
      <c r="A449" s="174" t="s">
        <v>139</v>
      </c>
      <c r="B449" s="124"/>
      <c r="C449" s="97"/>
    </row>
    <row r="450" spans="1:3" s="167" customFormat="1" ht="19.5" customHeight="1">
      <c r="A450" s="174" t="s">
        <v>140</v>
      </c>
      <c r="B450" s="124"/>
      <c r="C450" s="97"/>
    </row>
    <row r="451" spans="1:3" s="167" customFormat="1" ht="19.5" customHeight="1">
      <c r="A451" s="176" t="s">
        <v>431</v>
      </c>
      <c r="B451" s="124">
        <v>135</v>
      </c>
      <c r="C451" s="97"/>
    </row>
    <row r="452" spans="1:3" s="167" customFormat="1" ht="19.5" customHeight="1">
      <c r="A452" s="174" t="s">
        <v>432</v>
      </c>
      <c r="B452" s="175">
        <f>SUM(B453:B460)</f>
        <v>0</v>
      </c>
      <c r="C452" s="97"/>
    </row>
    <row r="453" spans="1:3" s="167" customFormat="1" ht="19.5" customHeight="1">
      <c r="A453" s="174" t="s">
        <v>433</v>
      </c>
      <c r="B453" s="124"/>
      <c r="C453" s="97"/>
    </row>
    <row r="454" spans="1:3" s="167" customFormat="1" ht="19.5" customHeight="1">
      <c r="A454" s="174" t="s">
        <v>434</v>
      </c>
      <c r="B454" s="124"/>
      <c r="C454" s="97"/>
    </row>
    <row r="455" spans="1:3" s="167" customFormat="1" ht="19.5" customHeight="1">
      <c r="A455" s="97" t="s">
        <v>435</v>
      </c>
      <c r="B455" s="124"/>
      <c r="C455" s="97"/>
    </row>
    <row r="456" spans="1:3" s="167" customFormat="1" ht="19.5" customHeight="1">
      <c r="A456" s="174" t="s">
        <v>436</v>
      </c>
      <c r="B456" s="124"/>
      <c r="C456" s="97"/>
    </row>
    <row r="457" spans="1:3" s="167" customFormat="1" ht="19.5" customHeight="1">
      <c r="A457" s="174" t="s">
        <v>437</v>
      </c>
      <c r="B457" s="124"/>
      <c r="C457" s="97"/>
    </row>
    <row r="458" spans="1:3" s="167" customFormat="1" ht="19.5" customHeight="1">
      <c r="A458" s="174" t="s">
        <v>438</v>
      </c>
      <c r="B458" s="124"/>
      <c r="C458" s="97"/>
    </row>
    <row r="459" spans="1:3" s="167" customFormat="1" ht="19.5" customHeight="1">
      <c r="A459" s="176" t="s">
        <v>439</v>
      </c>
      <c r="B459" s="124"/>
      <c r="C459" s="97"/>
    </row>
    <row r="460" spans="1:3" s="167" customFormat="1" ht="19.5" customHeight="1">
      <c r="A460" s="176" t="s">
        <v>440</v>
      </c>
      <c r="B460" s="124"/>
      <c r="C460" s="97"/>
    </row>
    <row r="461" spans="1:3" s="167" customFormat="1" ht="19.5" customHeight="1">
      <c r="A461" s="176" t="s">
        <v>441</v>
      </c>
      <c r="B461" s="175">
        <f>SUM(B462:B466)</f>
        <v>30</v>
      </c>
      <c r="C461" s="97"/>
    </row>
    <row r="462" spans="1:3" s="167" customFormat="1" ht="19.5" customHeight="1">
      <c r="A462" s="174" t="s">
        <v>433</v>
      </c>
      <c r="B462" s="124"/>
      <c r="C462" s="97"/>
    </row>
    <row r="463" spans="1:3" s="167" customFormat="1" ht="19.5" customHeight="1">
      <c r="A463" s="174" t="s">
        <v>442</v>
      </c>
      <c r="B463" s="124">
        <v>30</v>
      </c>
      <c r="C463" s="97"/>
    </row>
    <row r="464" spans="1:3" s="167" customFormat="1" ht="19.5" customHeight="1">
      <c r="A464" s="174" t="s">
        <v>443</v>
      </c>
      <c r="B464" s="124"/>
      <c r="C464" s="97"/>
    </row>
    <row r="465" spans="1:3" s="167" customFormat="1" ht="19.5" customHeight="1">
      <c r="A465" s="176" t="s">
        <v>444</v>
      </c>
      <c r="B465" s="124"/>
      <c r="C465" s="97"/>
    </row>
    <row r="466" spans="1:3" s="167" customFormat="1" ht="19.5" customHeight="1">
      <c r="A466" s="176" t="s">
        <v>445</v>
      </c>
      <c r="B466" s="124"/>
      <c r="C466" s="97"/>
    </row>
    <row r="467" spans="1:3" s="167" customFormat="1" ht="19.5" customHeight="1">
      <c r="A467" s="176" t="s">
        <v>446</v>
      </c>
      <c r="B467" s="175">
        <f>SUM(B468:B472)</f>
        <v>3373</v>
      </c>
      <c r="C467" s="97"/>
    </row>
    <row r="468" spans="1:3" s="167" customFormat="1" ht="19.5" customHeight="1">
      <c r="A468" s="97" t="s">
        <v>433</v>
      </c>
      <c r="B468" s="124"/>
      <c r="C468" s="97"/>
    </row>
    <row r="469" spans="1:3" s="167" customFormat="1" ht="19.5" customHeight="1">
      <c r="A469" s="174" t="s">
        <v>447</v>
      </c>
      <c r="B469" s="124">
        <v>300</v>
      </c>
      <c r="C469" s="97"/>
    </row>
    <row r="470" spans="1:3" s="167" customFormat="1" ht="19.5" customHeight="1">
      <c r="A470" s="174" t="s">
        <v>448</v>
      </c>
      <c r="B470" s="124">
        <v>2765</v>
      </c>
      <c r="C470" s="97"/>
    </row>
    <row r="471" spans="1:3" s="167" customFormat="1" ht="19.5" customHeight="1">
      <c r="A471" s="174" t="s">
        <v>449</v>
      </c>
      <c r="B471" s="124"/>
      <c r="C471" s="97"/>
    </row>
    <row r="472" spans="1:3" s="167" customFormat="1" ht="19.5" customHeight="1">
      <c r="A472" s="176" t="s">
        <v>450</v>
      </c>
      <c r="B472" s="124">
        <v>308</v>
      </c>
      <c r="C472" s="97"/>
    </row>
    <row r="473" spans="1:3" s="167" customFormat="1" ht="19.5" customHeight="1">
      <c r="A473" s="176" t="s">
        <v>451</v>
      </c>
      <c r="B473" s="175">
        <f>SUM(B474:B477)</f>
        <v>0</v>
      </c>
      <c r="C473" s="97"/>
    </row>
    <row r="474" spans="1:3" s="167" customFormat="1" ht="19.5" customHeight="1">
      <c r="A474" s="176" t="s">
        <v>433</v>
      </c>
      <c r="B474" s="124"/>
      <c r="C474" s="97"/>
    </row>
    <row r="475" spans="1:3" s="167" customFormat="1" ht="19.5" customHeight="1">
      <c r="A475" s="174" t="s">
        <v>452</v>
      </c>
      <c r="B475" s="124"/>
      <c r="C475" s="97"/>
    </row>
    <row r="476" spans="1:3" s="167" customFormat="1" ht="19.5" customHeight="1">
      <c r="A476" s="174" t="s">
        <v>453</v>
      </c>
      <c r="B476" s="124"/>
      <c r="C476" s="97"/>
    </row>
    <row r="477" spans="1:3" s="167" customFormat="1" ht="19.5" customHeight="1">
      <c r="A477" s="174" t="s">
        <v>454</v>
      </c>
      <c r="B477" s="124"/>
      <c r="C477" s="97"/>
    </row>
    <row r="478" spans="1:3" s="167" customFormat="1" ht="19.5" customHeight="1">
      <c r="A478" s="176" t="s">
        <v>455</v>
      </c>
      <c r="B478" s="175">
        <f>SUM(B479:B482)</f>
        <v>0</v>
      </c>
      <c r="C478" s="97"/>
    </row>
    <row r="479" spans="1:3" s="167" customFormat="1" ht="19.5" customHeight="1">
      <c r="A479" s="176" t="s">
        <v>456</v>
      </c>
      <c r="B479" s="124"/>
      <c r="C479" s="97"/>
    </row>
    <row r="480" spans="1:3" s="167" customFormat="1" ht="19.5" customHeight="1">
      <c r="A480" s="176" t="s">
        <v>457</v>
      </c>
      <c r="B480" s="124"/>
      <c r="C480" s="97"/>
    </row>
    <row r="481" spans="1:3" s="167" customFormat="1" ht="19.5" customHeight="1">
      <c r="A481" s="97" t="s">
        <v>458</v>
      </c>
      <c r="B481" s="124"/>
      <c r="C481" s="97"/>
    </row>
    <row r="482" spans="1:3" s="167" customFormat="1" ht="19.5" customHeight="1">
      <c r="A482" s="174" t="s">
        <v>459</v>
      </c>
      <c r="B482" s="124"/>
      <c r="C482" s="97"/>
    </row>
    <row r="483" spans="1:3" s="167" customFormat="1" ht="19.5" customHeight="1">
      <c r="A483" s="174" t="s">
        <v>460</v>
      </c>
      <c r="B483" s="175">
        <f>SUM(B484:B489)</f>
        <v>0</v>
      </c>
      <c r="C483" s="97"/>
    </row>
    <row r="484" spans="1:3" s="167" customFormat="1" ht="19.5" customHeight="1">
      <c r="A484" s="174" t="s">
        <v>433</v>
      </c>
      <c r="B484" s="124"/>
      <c r="C484" s="97"/>
    </row>
    <row r="485" spans="1:3" s="167" customFormat="1" ht="19.5" customHeight="1">
      <c r="A485" s="176" t="s">
        <v>461</v>
      </c>
      <c r="B485" s="124"/>
      <c r="C485" s="97"/>
    </row>
    <row r="486" spans="1:3" s="167" customFormat="1" ht="19.5" customHeight="1">
      <c r="A486" s="176" t="s">
        <v>462</v>
      </c>
      <c r="B486" s="124"/>
      <c r="C486" s="97"/>
    </row>
    <row r="487" spans="1:3" s="167" customFormat="1" ht="19.5" customHeight="1">
      <c r="A487" s="176" t="s">
        <v>463</v>
      </c>
      <c r="B487" s="124"/>
      <c r="C487" s="97"/>
    </row>
    <row r="488" spans="1:3" s="167" customFormat="1" ht="19.5" customHeight="1">
      <c r="A488" s="174" t="s">
        <v>464</v>
      </c>
      <c r="B488" s="124"/>
      <c r="C488" s="97"/>
    </row>
    <row r="489" spans="1:3" s="167" customFormat="1" ht="19.5" customHeight="1">
      <c r="A489" s="174" t="s">
        <v>465</v>
      </c>
      <c r="B489" s="124"/>
      <c r="C489" s="97"/>
    </row>
    <row r="490" spans="1:3" s="167" customFormat="1" ht="19.5" customHeight="1">
      <c r="A490" s="174" t="s">
        <v>466</v>
      </c>
      <c r="B490" s="175">
        <f>SUM(B491:B493)</f>
        <v>0</v>
      </c>
      <c r="C490" s="97"/>
    </row>
    <row r="491" spans="1:3" s="167" customFormat="1" ht="19.5" customHeight="1">
      <c r="A491" s="176" t="s">
        <v>467</v>
      </c>
      <c r="B491" s="124"/>
      <c r="C491" s="97"/>
    </row>
    <row r="492" spans="1:3" s="167" customFormat="1" ht="19.5" customHeight="1">
      <c r="A492" s="176" t="s">
        <v>468</v>
      </c>
      <c r="B492" s="124"/>
      <c r="C492" s="97"/>
    </row>
    <row r="493" spans="1:3" s="167" customFormat="1" ht="19.5" customHeight="1">
      <c r="A493" s="176" t="s">
        <v>469</v>
      </c>
      <c r="B493" s="124"/>
      <c r="C493" s="97"/>
    </row>
    <row r="494" spans="1:3" s="167" customFormat="1" ht="19.5" customHeight="1">
      <c r="A494" s="97" t="s">
        <v>470</v>
      </c>
      <c r="B494" s="175">
        <f>SUM(B495:B496)</f>
        <v>0</v>
      </c>
      <c r="C494" s="97"/>
    </row>
    <row r="495" spans="1:3" s="167" customFormat="1" ht="19.5" customHeight="1">
      <c r="A495" s="176" t="s">
        <v>471</v>
      </c>
      <c r="B495" s="124"/>
      <c r="C495" s="97"/>
    </row>
    <row r="496" spans="1:3" s="167" customFormat="1" ht="19.5" customHeight="1">
      <c r="A496" s="176" t="s">
        <v>472</v>
      </c>
      <c r="B496" s="124"/>
      <c r="C496" s="97"/>
    </row>
    <row r="497" spans="1:3" s="167" customFormat="1" ht="19.5" customHeight="1">
      <c r="A497" s="174" t="s">
        <v>473</v>
      </c>
      <c r="B497" s="175">
        <f>SUM(B498:B501)</f>
        <v>0</v>
      </c>
      <c r="C497" s="97"/>
    </row>
    <row r="498" spans="1:3" s="167" customFormat="1" ht="19.5" customHeight="1">
      <c r="A498" s="174" t="s">
        <v>474</v>
      </c>
      <c r="B498" s="124"/>
      <c r="C498" s="97"/>
    </row>
    <row r="499" spans="1:3" s="167" customFormat="1" ht="19.5" customHeight="1">
      <c r="A499" s="176" t="s">
        <v>475</v>
      </c>
      <c r="B499" s="124"/>
      <c r="C499" s="97"/>
    </row>
    <row r="500" spans="1:3" s="167" customFormat="1" ht="19.5" customHeight="1">
      <c r="A500" s="176" t="s">
        <v>476</v>
      </c>
      <c r="B500" s="124"/>
      <c r="C500" s="97"/>
    </row>
    <row r="501" spans="1:3" s="167" customFormat="1" ht="19.5" customHeight="1">
      <c r="A501" s="176" t="s">
        <v>477</v>
      </c>
      <c r="B501" s="124"/>
      <c r="C501" s="97"/>
    </row>
    <row r="502" spans="1:3" s="167" customFormat="1" ht="19.5" customHeight="1">
      <c r="A502" s="97" t="s">
        <v>478</v>
      </c>
      <c r="B502" s="175">
        <f>SUM(B503,B517,B525,B536,B547,)</f>
        <v>1430</v>
      </c>
      <c r="C502" s="97"/>
    </row>
    <row r="503" spans="1:3" s="167" customFormat="1" ht="19.5" customHeight="1">
      <c r="A503" s="97" t="s">
        <v>479</v>
      </c>
      <c r="B503" s="175">
        <f>SUM(B504:B516)</f>
        <v>896</v>
      </c>
      <c r="C503" s="97"/>
    </row>
    <row r="504" spans="1:3" s="167" customFormat="1" ht="19.5" customHeight="1">
      <c r="A504" s="97" t="s">
        <v>138</v>
      </c>
      <c r="B504" s="124">
        <v>896</v>
      </c>
      <c r="C504" s="97"/>
    </row>
    <row r="505" spans="1:3" s="167" customFormat="1" ht="19.5" customHeight="1">
      <c r="A505" s="97" t="s">
        <v>139</v>
      </c>
      <c r="B505" s="124"/>
      <c r="C505" s="97"/>
    </row>
    <row r="506" spans="1:3" s="167" customFormat="1" ht="19.5" customHeight="1">
      <c r="A506" s="97" t="s">
        <v>140</v>
      </c>
      <c r="B506" s="124"/>
      <c r="C506" s="97"/>
    </row>
    <row r="507" spans="1:3" s="167" customFormat="1" ht="19.5" customHeight="1">
      <c r="A507" s="97" t="s">
        <v>480</v>
      </c>
      <c r="B507" s="124"/>
      <c r="C507" s="97"/>
    </row>
    <row r="508" spans="1:3" s="167" customFormat="1" ht="19.5" customHeight="1">
      <c r="A508" s="97" t="s">
        <v>481</v>
      </c>
      <c r="B508" s="124"/>
      <c r="C508" s="97"/>
    </row>
    <row r="509" spans="1:3" s="167" customFormat="1" ht="19.5" customHeight="1">
      <c r="A509" s="97" t="s">
        <v>482</v>
      </c>
      <c r="B509" s="124"/>
      <c r="C509" s="97"/>
    </row>
    <row r="510" spans="1:3" s="167" customFormat="1" ht="19.5" customHeight="1">
      <c r="A510" s="97" t="s">
        <v>483</v>
      </c>
      <c r="B510" s="124"/>
      <c r="C510" s="97"/>
    </row>
    <row r="511" spans="1:3" s="167" customFormat="1" ht="19.5" customHeight="1">
      <c r="A511" s="97" t="s">
        <v>484</v>
      </c>
      <c r="B511" s="124"/>
      <c r="C511" s="97"/>
    </row>
    <row r="512" spans="1:3" s="167" customFormat="1" ht="19.5" customHeight="1">
      <c r="A512" s="97" t="s">
        <v>485</v>
      </c>
      <c r="B512" s="124"/>
      <c r="C512" s="97"/>
    </row>
    <row r="513" spans="1:3" s="167" customFormat="1" ht="19.5" customHeight="1">
      <c r="A513" s="97" t="s">
        <v>486</v>
      </c>
      <c r="B513" s="124"/>
      <c r="C513" s="97"/>
    </row>
    <row r="514" spans="1:3" s="167" customFormat="1" ht="19.5" customHeight="1">
      <c r="A514" s="97" t="s">
        <v>487</v>
      </c>
      <c r="B514" s="124"/>
      <c r="C514" s="97"/>
    </row>
    <row r="515" spans="1:3" s="167" customFormat="1" ht="19.5" customHeight="1">
      <c r="A515" s="97" t="s">
        <v>488</v>
      </c>
      <c r="B515" s="124"/>
      <c r="C515" s="97"/>
    </row>
    <row r="516" spans="1:3" s="167" customFormat="1" ht="19.5" customHeight="1">
      <c r="A516" s="97" t="s">
        <v>489</v>
      </c>
      <c r="B516" s="124"/>
      <c r="C516" s="97"/>
    </row>
    <row r="517" spans="1:3" s="167" customFormat="1" ht="19.5" customHeight="1">
      <c r="A517" s="97" t="s">
        <v>490</v>
      </c>
      <c r="B517" s="175">
        <f>SUM(B518:B524)</f>
        <v>534</v>
      </c>
      <c r="C517" s="97"/>
    </row>
    <row r="518" spans="1:3" s="167" customFormat="1" ht="19.5" customHeight="1">
      <c r="A518" s="97" t="s">
        <v>138</v>
      </c>
      <c r="B518" s="124">
        <v>411</v>
      </c>
      <c r="C518" s="97"/>
    </row>
    <row r="519" spans="1:3" s="167" customFormat="1" ht="19.5" customHeight="1">
      <c r="A519" s="97" t="s">
        <v>139</v>
      </c>
      <c r="B519" s="124"/>
      <c r="C519" s="97"/>
    </row>
    <row r="520" spans="1:3" s="167" customFormat="1" ht="19.5" customHeight="1">
      <c r="A520" s="97" t="s">
        <v>140</v>
      </c>
      <c r="B520" s="124"/>
      <c r="C520" s="97"/>
    </row>
    <row r="521" spans="1:3" s="167" customFormat="1" ht="19.5" customHeight="1">
      <c r="A521" s="97" t="s">
        <v>491</v>
      </c>
      <c r="B521" s="124">
        <v>123</v>
      </c>
      <c r="C521" s="97"/>
    </row>
    <row r="522" spans="1:3" s="167" customFormat="1" ht="19.5" customHeight="1">
      <c r="A522" s="97" t="s">
        <v>492</v>
      </c>
      <c r="B522" s="124"/>
      <c r="C522" s="97"/>
    </row>
    <row r="523" spans="1:3" s="167" customFormat="1" ht="19.5" customHeight="1">
      <c r="A523" s="97" t="s">
        <v>493</v>
      </c>
      <c r="B523" s="124"/>
      <c r="C523" s="97"/>
    </row>
    <row r="524" spans="1:3" s="167" customFormat="1" ht="19.5" customHeight="1">
      <c r="A524" s="97" t="s">
        <v>494</v>
      </c>
      <c r="B524" s="124"/>
      <c r="C524" s="97"/>
    </row>
    <row r="525" spans="1:3" s="167" customFormat="1" ht="19.5" customHeight="1">
      <c r="A525" s="97" t="s">
        <v>495</v>
      </c>
      <c r="B525" s="175">
        <f>SUM(B526:B535)</f>
        <v>0</v>
      </c>
      <c r="C525" s="97"/>
    </row>
    <row r="526" spans="1:3" s="167" customFormat="1" ht="19.5" customHeight="1">
      <c r="A526" s="97" t="s">
        <v>138</v>
      </c>
      <c r="B526" s="124"/>
      <c r="C526" s="97"/>
    </row>
    <row r="527" spans="1:3" s="167" customFormat="1" ht="19.5" customHeight="1">
      <c r="A527" s="97" t="s">
        <v>139</v>
      </c>
      <c r="B527" s="124"/>
      <c r="C527" s="97"/>
    </row>
    <row r="528" spans="1:3" s="167" customFormat="1" ht="19.5" customHeight="1">
      <c r="A528" s="97" t="s">
        <v>140</v>
      </c>
      <c r="B528" s="124"/>
      <c r="C528" s="97"/>
    </row>
    <row r="529" spans="1:3" s="167" customFormat="1" ht="19.5" customHeight="1">
      <c r="A529" s="97" t="s">
        <v>496</v>
      </c>
      <c r="B529" s="124"/>
      <c r="C529" s="97"/>
    </row>
    <row r="530" spans="1:3" s="167" customFormat="1" ht="19.5" customHeight="1">
      <c r="A530" s="97" t="s">
        <v>497</v>
      </c>
      <c r="B530" s="124"/>
      <c r="C530" s="97"/>
    </row>
    <row r="531" spans="1:3" s="167" customFormat="1" ht="19.5" customHeight="1">
      <c r="A531" s="97" t="s">
        <v>498</v>
      </c>
      <c r="B531" s="124"/>
      <c r="C531" s="97"/>
    </row>
    <row r="532" spans="1:3" s="167" customFormat="1" ht="19.5" customHeight="1">
      <c r="A532" s="97" t="s">
        <v>499</v>
      </c>
      <c r="B532" s="124"/>
      <c r="C532" s="97"/>
    </row>
    <row r="533" spans="1:3" s="167" customFormat="1" ht="19.5" customHeight="1">
      <c r="A533" s="97" t="s">
        <v>500</v>
      </c>
      <c r="B533" s="124"/>
      <c r="C533" s="97"/>
    </row>
    <row r="534" spans="1:3" s="167" customFormat="1" ht="19.5" customHeight="1">
      <c r="A534" s="97" t="s">
        <v>501</v>
      </c>
      <c r="B534" s="124"/>
      <c r="C534" s="97"/>
    </row>
    <row r="535" spans="1:3" s="167" customFormat="1" ht="19.5" customHeight="1">
      <c r="A535" s="97" t="s">
        <v>502</v>
      </c>
      <c r="B535" s="124"/>
      <c r="C535" s="97"/>
    </row>
    <row r="536" spans="1:3" s="167" customFormat="1" ht="19.5" customHeight="1">
      <c r="A536" s="97" t="s">
        <v>503</v>
      </c>
      <c r="B536" s="175">
        <f>SUM(B537:B546)</f>
        <v>0</v>
      </c>
      <c r="C536" s="97"/>
    </row>
    <row r="537" spans="1:3" s="167" customFormat="1" ht="19.5" customHeight="1">
      <c r="A537" s="97" t="s">
        <v>138</v>
      </c>
      <c r="B537" s="124"/>
      <c r="C537" s="97"/>
    </row>
    <row r="538" spans="1:3" s="167" customFormat="1" ht="19.5" customHeight="1">
      <c r="A538" s="97" t="s">
        <v>139</v>
      </c>
      <c r="B538" s="124"/>
      <c r="C538" s="97"/>
    </row>
    <row r="539" spans="1:3" s="167" customFormat="1" ht="19.5" customHeight="1">
      <c r="A539" s="97" t="s">
        <v>140</v>
      </c>
      <c r="B539" s="124"/>
      <c r="C539" s="97"/>
    </row>
    <row r="540" spans="1:3" s="167" customFormat="1" ht="19.5" customHeight="1">
      <c r="A540" s="97" t="s">
        <v>504</v>
      </c>
      <c r="B540" s="124"/>
      <c r="C540" s="97"/>
    </row>
    <row r="541" spans="1:3" s="167" customFormat="1" ht="19.5" customHeight="1">
      <c r="A541" s="97" t="s">
        <v>505</v>
      </c>
      <c r="B541" s="124"/>
      <c r="C541" s="97"/>
    </row>
    <row r="542" spans="1:3" s="167" customFormat="1" ht="19.5" customHeight="1">
      <c r="A542" s="97" t="s">
        <v>506</v>
      </c>
      <c r="B542" s="124"/>
      <c r="C542" s="97"/>
    </row>
    <row r="543" spans="1:3" s="167" customFormat="1" ht="19.5" customHeight="1">
      <c r="A543" s="97" t="s">
        <v>507</v>
      </c>
      <c r="B543" s="124"/>
      <c r="C543" s="97"/>
    </row>
    <row r="544" spans="1:3" s="167" customFormat="1" ht="19.5" customHeight="1">
      <c r="A544" s="97" t="s">
        <v>508</v>
      </c>
      <c r="B544" s="124"/>
      <c r="C544" s="97"/>
    </row>
    <row r="545" spans="1:3" s="167" customFormat="1" ht="19.5" customHeight="1">
      <c r="A545" s="97" t="s">
        <v>509</v>
      </c>
      <c r="B545" s="124"/>
      <c r="C545" s="97"/>
    </row>
    <row r="546" spans="1:3" s="167" customFormat="1" ht="19.5" customHeight="1">
      <c r="A546" s="97" t="s">
        <v>510</v>
      </c>
      <c r="B546" s="124"/>
      <c r="C546" s="97"/>
    </row>
    <row r="547" spans="1:3" s="167" customFormat="1" ht="19.5" customHeight="1">
      <c r="A547" s="97" t="s">
        <v>511</v>
      </c>
      <c r="B547" s="175">
        <f>SUM(B548:B550)</f>
        <v>0</v>
      </c>
      <c r="C547" s="97"/>
    </row>
    <row r="548" spans="1:3" s="167" customFormat="1" ht="19.5" customHeight="1">
      <c r="A548" s="97" t="s">
        <v>512</v>
      </c>
      <c r="B548" s="124"/>
      <c r="C548" s="97"/>
    </row>
    <row r="549" spans="1:3" s="167" customFormat="1" ht="19.5" customHeight="1">
      <c r="A549" s="97" t="s">
        <v>513</v>
      </c>
      <c r="B549" s="124"/>
      <c r="C549" s="97"/>
    </row>
    <row r="550" spans="1:3" s="167" customFormat="1" ht="19.5" customHeight="1">
      <c r="A550" s="97" t="s">
        <v>514</v>
      </c>
      <c r="B550" s="124"/>
      <c r="C550" s="97"/>
    </row>
    <row r="551" spans="1:3" s="167" customFormat="1" ht="19.5" customHeight="1">
      <c r="A551" s="97" t="s">
        <v>515</v>
      </c>
      <c r="B551" s="175">
        <f>SUM(B552,B566,B577,B579,B588,B592,B602,B610,B616,B623,B632,B637,B642,B645,B648,B651,B654,B657,B661,B666,)</f>
        <v>21093</v>
      </c>
      <c r="C551" s="97"/>
    </row>
    <row r="552" spans="1:3" s="167" customFormat="1" ht="19.5" customHeight="1">
      <c r="A552" s="97" t="s">
        <v>516</v>
      </c>
      <c r="B552" s="175">
        <f>SUM(B553:B565)</f>
        <v>2644</v>
      </c>
      <c r="C552" s="97"/>
    </row>
    <row r="553" spans="1:3" s="167" customFormat="1" ht="19.5" customHeight="1">
      <c r="A553" s="97" t="s">
        <v>138</v>
      </c>
      <c r="B553" s="124">
        <v>696</v>
      </c>
      <c r="C553" s="97"/>
    </row>
    <row r="554" spans="1:3" s="167" customFormat="1" ht="19.5" customHeight="1">
      <c r="A554" s="97" t="s">
        <v>139</v>
      </c>
      <c r="B554" s="124"/>
      <c r="C554" s="97"/>
    </row>
    <row r="555" spans="1:3" s="167" customFormat="1" ht="19.5" customHeight="1">
      <c r="A555" s="97" t="s">
        <v>140</v>
      </c>
      <c r="B555" s="124"/>
      <c r="C555" s="97"/>
    </row>
    <row r="556" spans="1:3" s="167" customFormat="1" ht="19.5" customHeight="1">
      <c r="A556" s="97" t="s">
        <v>517</v>
      </c>
      <c r="B556" s="124"/>
      <c r="C556" s="97"/>
    </row>
    <row r="557" spans="1:3" s="167" customFormat="1" ht="19.5" customHeight="1">
      <c r="A557" s="97" t="s">
        <v>518</v>
      </c>
      <c r="B557" s="124">
        <v>1449</v>
      </c>
      <c r="C557" s="97"/>
    </row>
    <row r="558" spans="1:3" s="167" customFormat="1" ht="19.5" customHeight="1">
      <c r="A558" s="97" t="s">
        <v>519</v>
      </c>
      <c r="B558" s="124"/>
      <c r="C558" s="97"/>
    </row>
    <row r="559" spans="1:3" s="167" customFormat="1" ht="19.5" customHeight="1">
      <c r="A559" s="97" t="s">
        <v>520</v>
      </c>
      <c r="B559" s="124"/>
      <c r="C559" s="97"/>
    </row>
    <row r="560" spans="1:3" s="167" customFormat="1" ht="19.5" customHeight="1">
      <c r="A560" s="97" t="s">
        <v>181</v>
      </c>
      <c r="B560" s="124"/>
      <c r="C560" s="97"/>
    </row>
    <row r="561" spans="1:3" s="167" customFormat="1" ht="19.5" customHeight="1">
      <c r="A561" s="97" t="s">
        <v>521</v>
      </c>
      <c r="B561" s="124">
        <v>148</v>
      </c>
      <c r="C561" s="97"/>
    </row>
    <row r="562" spans="1:3" s="167" customFormat="1" ht="19.5" customHeight="1">
      <c r="A562" s="97" t="s">
        <v>522</v>
      </c>
      <c r="B562" s="124"/>
      <c r="C562" s="97"/>
    </row>
    <row r="563" spans="1:3" s="167" customFormat="1" ht="19.5" customHeight="1">
      <c r="A563" s="97" t="s">
        <v>523</v>
      </c>
      <c r="B563" s="124"/>
      <c r="C563" s="97"/>
    </row>
    <row r="564" spans="1:3" s="167" customFormat="1" ht="19.5" customHeight="1">
      <c r="A564" s="97" t="s">
        <v>524</v>
      </c>
      <c r="B564" s="124"/>
      <c r="C564" s="97"/>
    </row>
    <row r="565" spans="1:3" s="167" customFormat="1" ht="19.5" customHeight="1">
      <c r="A565" s="97" t="s">
        <v>525</v>
      </c>
      <c r="B565" s="124">
        <v>351</v>
      </c>
      <c r="C565" s="97"/>
    </row>
    <row r="566" spans="1:3" s="167" customFormat="1" ht="19.5" customHeight="1">
      <c r="A566" s="97" t="s">
        <v>526</v>
      </c>
      <c r="B566" s="175">
        <f>SUM(B567:B576)</f>
        <v>4366</v>
      </c>
      <c r="C566" s="97"/>
    </row>
    <row r="567" spans="1:3" s="167" customFormat="1" ht="19.5" customHeight="1">
      <c r="A567" s="97" t="s">
        <v>138</v>
      </c>
      <c r="B567" s="124">
        <v>855</v>
      </c>
      <c r="C567" s="97"/>
    </row>
    <row r="568" spans="1:3" s="167" customFormat="1" ht="19.5" customHeight="1">
      <c r="A568" s="97" t="s">
        <v>139</v>
      </c>
      <c r="B568" s="124"/>
      <c r="C568" s="97"/>
    </row>
    <row r="569" spans="1:3" s="167" customFormat="1" ht="19.5" customHeight="1">
      <c r="A569" s="97" t="s">
        <v>140</v>
      </c>
      <c r="B569" s="124"/>
      <c r="C569" s="97"/>
    </row>
    <row r="570" spans="1:3" s="167" customFormat="1" ht="19.5" customHeight="1">
      <c r="A570" s="97" t="s">
        <v>527</v>
      </c>
      <c r="B570" s="124">
        <v>120</v>
      </c>
      <c r="C570" s="97"/>
    </row>
    <row r="571" spans="1:3" s="167" customFormat="1" ht="19.5" customHeight="1">
      <c r="A571" s="97" t="s">
        <v>528</v>
      </c>
      <c r="B571" s="124"/>
      <c r="C571" s="97"/>
    </row>
    <row r="572" spans="1:3" s="167" customFormat="1" ht="19.5" customHeight="1">
      <c r="A572" s="97" t="s">
        <v>529</v>
      </c>
      <c r="B572" s="124"/>
      <c r="C572" s="97"/>
    </row>
    <row r="573" spans="1:3" s="167" customFormat="1" ht="19.5" customHeight="1">
      <c r="A573" s="97" t="s">
        <v>530</v>
      </c>
      <c r="B573" s="124">
        <v>78</v>
      </c>
      <c r="C573" s="97"/>
    </row>
    <row r="574" spans="1:3" s="167" customFormat="1" ht="19.5" customHeight="1">
      <c r="A574" s="97" t="s">
        <v>531</v>
      </c>
      <c r="B574" s="124">
        <v>2454</v>
      </c>
      <c r="C574" s="97"/>
    </row>
    <row r="575" spans="1:3" s="167" customFormat="1" ht="19.5" customHeight="1">
      <c r="A575" s="97" t="s">
        <v>532</v>
      </c>
      <c r="B575" s="124"/>
      <c r="C575" s="97"/>
    </row>
    <row r="576" spans="1:3" s="167" customFormat="1" ht="19.5" customHeight="1">
      <c r="A576" s="97" t="s">
        <v>533</v>
      </c>
      <c r="B576" s="124">
        <v>859</v>
      </c>
      <c r="C576" s="97"/>
    </row>
    <row r="577" spans="1:3" s="169" customFormat="1" ht="19.5" customHeight="1">
      <c r="A577" s="97" t="s">
        <v>534</v>
      </c>
      <c r="B577" s="175">
        <f>SUM(B578)</f>
        <v>0</v>
      </c>
      <c r="C577" s="180"/>
    </row>
    <row r="578" spans="1:3" s="169" customFormat="1" ht="19.5" customHeight="1">
      <c r="A578" s="97" t="s">
        <v>535</v>
      </c>
      <c r="B578" s="124"/>
      <c r="C578" s="180"/>
    </row>
    <row r="579" spans="1:3" s="167" customFormat="1" ht="19.5" customHeight="1">
      <c r="A579" s="97" t="s">
        <v>536</v>
      </c>
      <c r="B579" s="175">
        <f>SUM(B580:B587)</f>
        <v>10959</v>
      </c>
      <c r="C579" s="97"/>
    </row>
    <row r="580" spans="1:3" s="167" customFormat="1" ht="19.5" customHeight="1">
      <c r="A580" s="97" t="s">
        <v>537</v>
      </c>
      <c r="B580" s="124">
        <v>761</v>
      </c>
      <c r="C580" s="97"/>
    </row>
    <row r="581" spans="1:3" s="167" customFormat="1" ht="19.5" customHeight="1">
      <c r="A581" s="97" t="s">
        <v>538</v>
      </c>
      <c r="B581" s="124">
        <v>1956</v>
      </c>
      <c r="C581" s="97"/>
    </row>
    <row r="582" spans="1:3" s="167" customFormat="1" ht="19.5" customHeight="1">
      <c r="A582" s="97" t="s">
        <v>539</v>
      </c>
      <c r="B582" s="124"/>
      <c r="C582" s="97"/>
    </row>
    <row r="583" spans="1:3" s="167" customFormat="1" ht="19.5" customHeight="1">
      <c r="A583" s="97" t="s">
        <v>540</v>
      </c>
      <c r="B583" s="124"/>
      <c r="C583" s="97"/>
    </row>
    <row r="584" spans="1:3" s="169" customFormat="1" ht="19.5" customHeight="1">
      <c r="A584" s="97" t="s">
        <v>541</v>
      </c>
      <c r="B584" s="124">
        <v>7826</v>
      </c>
      <c r="C584" s="180"/>
    </row>
    <row r="585" spans="1:3" s="169" customFormat="1" ht="19.5" customHeight="1">
      <c r="A585" s="97" t="s">
        <v>542</v>
      </c>
      <c r="B585" s="124">
        <v>416</v>
      </c>
      <c r="C585" s="180"/>
    </row>
    <row r="586" spans="1:3" s="169" customFormat="1" ht="19.5" customHeight="1">
      <c r="A586" s="97" t="s">
        <v>543</v>
      </c>
      <c r="B586" s="124"/>
      <c r="C586" s="180"/>
    </row>
    <row r="587" spans="1:3" s="167" customFormat="1" ht="19.5" customHeight="1">
      <c r="A587" s="97" t="s">
        <v>544</v>
      </c>
      <c r="B587" s="124"/>
      <c r="C587" s="97"/>
    </row>
    <row r="588" spans="1:3" s="167" customFormat="1" ht="19.5" customHeight="1">
      <c r="A588" s="97" t="s">
        <v>545</v>
      </c>
      <c r="B588" s="175">
        <f>SUM(B589:B591)</f>
        <v>0</v>
      </c>
      <c r="C588" s="97"/>
    </row>
    <row r="589" spans="1:3" s="167" customFormat="1" ht="19.5" customHeight="1">
      <c r="A589" s="97" t="s">
        <v>546</v>
      </c>
      <c r="B589" s="124"/>
      <c r="C589" s="97"/>
    </row>
    <row r="590" spans="1:3" s="167" customFormat="1" ht="19.5" customHeight="1">
      <c r="A590" s="97" t="s">
        <v>547</v>
      </c>
      <c r="B590" s="124"/>
      <c r="C590" s="97"/>
    </row>
    <row r="591" spans="1:3" s="167" customFormat="1" ht="19.5" customHeight="1">
      <c r="A591" s="97" t="s">
        <v>548</v>
      </c>
      <c r="B591" s="124"/>
      <c r="C591" s="97"/>
    </row>
    <row r="592" spans="1:3" s="167" customFormat="1" ht="19.5" customHeight="1">
      <c r="A592" s="97" t="s">
        <v>549</v>
      </c>
      <c r="B592" s="175">
        <f>SUM(B593:B601)</f>
        <v>43</v>
      </c>
      <c r="C592" s="97"/>
    </row>
    <row r="593" spans="1:3" s="167" customFormat="1" ht="19.5" customHeight="1">
      <c r="A593" s="97" t="s">
        <v>550</v>
      </c>
      <c r="B593" s="124"/>
      <c r="C593" s="97"/>
    </row>
    <row r="594" spans="1:3" s="167" customFormat="1" ht="19.5" customHeight="1">
      <c r="A594" s="97" t="s">
        <v>551</v>
      </c>
      <c r="B594" s="124"/>
      <c r="C594" s="97"/>
    </row>
    <row r="595" spans="1:3" s="167" customFormat="1" ht="19.5" customHeight="1">
      <c r="A595" s="97" t="s">
        <v>552</v>
      </c>
      <c r="B595" s="124"/>
      <c r="C595" s="97"/>
    </row>
    <row r="596" spans="1:3" s="167" customFormat="1" ht="19.5" customHeight="1">
      <c r="A596" s="97" t="s">
        <v>553</v>
      </c>
      <c r="B596" s="124"/>
      <c r="C596" s="97"/>
    </row>
    <row r="597" spans="1:3" s="167" customFormat="1" ht="19.5" customHeight="1">
      <c r="A597" s="97" t="s">
        <v>554</v>
      </c>
      <c r="B597" s="124"/>
      <c r="C597" s="97"/>
    </row>
    <row r="598" spans="1:3" s="167" customFormat="1" ht="19.5" customHeight="1">
      <c r="A598" s="97" t="s">
        <v>555</v>
      </c>
      <c r="B598" s="124"/>
      <c r="C598" s="97"/>
    </row>
    <row r="599" spans="1:3" s="167" customFormat="1" ht="19.5" customHeight="1">
      <c r="A599" s="97" t="s">
        <v>556</v>
      </c>
      <c r="B599" s="124"/>
      <c r="C599" s="97"/>
    </row>
    <row r="600" spans="1:3" s="167" customFormat="1" ht="19.5" customHeight="1">
      <c r="A600" s="97" t="s">
        <v>557</v>
      </c>
      <c r="B600" s="124"/>
      <c r="C600" s="97"/>
    </row>
    <row r="601" spans="1:3" s="167" customFormat="1" ht="19.5" customHeight="1">
      <c r="A601" s="97" t="s">
        <v>558</v>
      </c>
      <c r="B601" s="124">
        <v>43</v>
      </c>
      <c r="C601" s="97"/>
    </row>
    <row r="602" spans="1:3" s="167" customFormat="1" ht="19.5" customHeight="1">
      <c r="A602" s="97" t="s">
        <v>559</v>
      </c>
      <c r="B602" s="175">
        <f>SUM(B603:B609)</f>
        <v>812</v>
      </c>
      <c r="C602" s="97"/>
    </row>
    <row r="603" spans="1:3" s="167" customFormat="1" ht="19.5" customHeight="1">
      <c r="A603" s="97" t="s">
        <v>560</v>
      </c>
      <c r="B603" s="124">
        <v>126</v>
      </c>
      <c r="C603" s="97"/>
    </row>
    <row r="604" spans="1:3" s="167" customFormat="1" ht="19.5" customHeight="1">
      <c r="A604" s="97" t="s">
        <v>561</v>
      </c>
      <c r="B604" s="124"/>
      <c r="C604" s="97"/>
    </row>
    <row r="605" spans="1:3" s="167" customFormat="1" ht="19.5" customHeight="1">
      <c r="A605" s="97" t="s">
        <v>562</v>
      </c>
      <c r="B605" s="124">
        <v>39</v>
      </c>
      <c r="C605" s="97"/>
    </row>
    <row r="606" spans="1:3" s="167" customFormat="1" ht="19.5" customHeight="1">
      <c r="A606" s="97" t="s">
        <v>563</v>
      </c>
      <c r="B606" s="124"/>
      <c r="C606" s="97"/>
    </row>
    <row r="607" spans="1:3" s="167" customFormat="1" ht="19.5" customHeight="1">
      <c r="A607" s="97" t="s">
        <v>564</v>
      </c>
      <c r="B607" s="124"/>
      <c r="C607" s="97"/>
    </row>
    <row r="608" spans="1:3" s="167" customFormat="1" ht="19.5" customHeight="1">
      <c r="A608" s="97" t="s">
        <v>565</v>
      </c>
      <c r="B608" s="124"/>
      <c r="C608" s="97"/>
    </row>
    <row r="609" spans="1:3" s="167" customFormat="1" ht="19.5" customHeight="1">
      <c r="A609" s="97" t="s">
        <v>566</v>
      </c>
      <c r="B609" s="124">
        <v>647</v>
      </c>
      <c r="C609" s="97"/>
    </row>
    <row r="610" spans="1:3" s="167" customFormat="1" ht="19.5" customHeight="1">
      <c r="A610" s="97" t="s">
        <v>567</v>
      </c>
      <c r="B610" s="175">
        <f>SUM(B611:B615)</f>
        <v>228</v>
      </c>
      <c r="C610" s="97"/>
    </row>
    <row r="611" spans="1:3" s="167" customFormat="1" ht="19.5" customHeight="1">
      <c r="A611" s="97" t="s">
        <v>568</v>
      </c>
      <c r="B611" s="124">
        <v>228</v>
      </c>
      <c r="C611" s="97"/>
    </row>
    <row r="612" spans="1:3" s="167" customFormat="1" ht="19.5" customHeight="1">
      <c r="A612" s="97" t="s">
        <v>569</v>
      </c>
      <c r="B612" s="124"/>
      <c r="C612" s="97"/>
    </row>
    <row r="613" spans="1:3" s="167" customFormat="1" ht="19.5" customHeight="1">
      <c r="A613" s="97" t="s">
        <v>570</v>
      </c>
      <c r="B613" s="124"/>
      <c r="C613" s="97"/>
    </row>
    <row r="614" spans="1:3" s="167" customFormat="1" ht="19.5" customHeight="1">
      <c r="A614" s="97" t="s">
        <v>571</v>
      </c>
      <c r="B614" s="124"/>
      <c r="C614" s="97"/>
    </row>
    <row r="615" spans="1:3" s="167" customFormat="1" ht="19.5" customHeight="1">
      <c r="A615" s="97" t="s">
        <v>572</v>
      </c>
      <c r="B615" s="124"/>
      <c r="C615" s="97"/>
    </row>
    <row r="616" spans="1:3" s="167" customFormat="1" ht="19.5" customHeight="1">
      <c r="A616" s="97" t="s">
        <v>573</v>
      </c>
      <c r="B616" s="175">
        <f>SUM(B617:B622)</f>
        <v>784</v>
      </c>
      <c r="C616" s="97"/>
    </row>
    <row r="617" spans="1:3" s="167" customFormat="1" ht="19.5" customHeight="1">
      <c r="A617" s="97" t="s">
        <v>574</v>
      </c>
      <c r="B617" s="124"/>
      <c r="C617" s="97"/>
    </row>
    <row r="618" spans="1:3" s="167" customFormat="1" ht="19.5" customHeight="1">
      <c r="A618" s="97" t="s">
        <v>575</v>
      </c>
      <c r="B618" s="124">
        <v>784</v>
      </c>
      <c r="C618" s="97"/>
    </row>
    <row r="619" spans="1:3" s="167" customFormat="1" ht="19.5" customHeight="1">
      <c r="A619" s="97" t="s">
        <v>576</v>
      </c>
      <c r="B619" s="124"/>
      <c r="C619" s="97"/>
    </row>
    <row r="620" spans="1:3" s="167" customFormat="1" ht="19.5" customHeight="1">
      <c r="A620" s="97" t="s">
        <v>577</v>
      </c>
      <c r="B620" s="124"/>
      <c r="C620" s="97"/>
    </row>
    <row r="621" spans="1:3" s="167" customFormat="1" ht="19.5" customHeight="1">
      <c r="A621" s="97" t="s">
        <v>578</v>
      </c>
      <c r="B621" s="124"/>
      <c r="C621" s="97"/>
    </row>
    <row r="622" spans="1:3" s="167" customFormat="1" ht="19.5" customHeight="1">
      <c r="A622" s="97" t="s">
        <v>579</v>
      </c>
      <c r="B622" s="124"/>
      <c r="C622" s="97"/>
    </row>
    <row r="623" spans="1:3" s="167" customFormat="1" ht="19.5" customHeight="1">
      <c r="A623" s="97" t="s">
        <v>580</v>
      </c>
      <c r="B623" s="175">
        <f>SUM(B624:B631)</f>
        <v>764</v>
      </c>
      <c r="C623" s="97"/>
    </row>
    <row r="624" spans="1:3" s="167" customFormat="1" ht="19.5" customHeight="1">
      <c r="A624" s="97" t="s">
        <v>138</v>
      </c>
      <c r="B624" s="124">
        <v>286</v>
      </c>
      <c r="C624" s="97"/>
    </row>
    <row r="625" spans="1:3" s="167" customFormat="1" ht="19.5" customHeight="1">
      <c r="A625" s="97" t="s">
        <v>139</v>
      </c>
      <c r="B625" s="124"/>
      <c r="C625" s="97"/>
    </row>
    <row r="626" spans="1:3" s="167" customFormat="1" ht="19.5" customHeight="1">
      <c r="A626" s="97" t="s">
        <v>140</v>
      </c>
      <c r="B626" s="124"/>
      <c r="C626" s="97"/>
    </row>
    <row r="627" spans="1:3" s="167" customFormat="1" ht="19.5" customHeight="1">
      <c r="A627" s="97" t="s">
        <v>581</v>
      </c>
      <c r="B627" s="124"/>
      <c r="C627" s="97"/>
    </row>
    <row r="628" spans="1:3" s="167" customFormat="1" ht="19.5" customHeight="1">
      <c r="A628" s="97" t="s">
        <v>582</v>
      </c>
      <c r="B628" s="124">
        <v>245</v>
      </c>
      <c r="C628" s="97"/>
    </row>
    <row r="629" spans="1:3" s="167" customFormat="1" ht="19.5" customHeight="1">
      <c r="A629" s="97" t="s">
        <v>583</v>
      </c>
      <c r="B629" s="124"/>
      <c r="C629" s="97"/>
    </row>
    <row r="630" spans="1:3" s="169" customFormat="1" ht="19.5" customHeight="1">
      <c r="A630" s="97" t="s">
        <v>584</v>
      </c>
      <c r="B630" s="124">
        <v>71</v>
      </c>
      <c r="C630" s="180"/>
    </row>
    <row r="631" spans="1:3" s="167" customFormat="1" ht="19.5" customHeight="1">
      <c r="A631" s="97" t="s">
        <v>585</v>
      </c>
      <c r="B631" s="124">
        <v>162</v>
      </c>
      <c r="C631" s="97"/>
    </row>
    <row r="632" spans="1:3" s="167" customFormat="1" ht="19.5" customHeight="1">
      <c r="A632" s="97" t="s">
        <v>586</v>
      </c>
      <c r="B632" s="175">
        <f>SUM(B633:B636)</f>
        <v>0</v>
      </c>
      <c r="C632" s="97"/>
    </row>
    <row r="633" spans="1:3" s="167" customFormat="1" ht="19.5" customHeight="1">
      <c r="A633" s="97" t="s">
        <v>587</v>
      </c>
      <c r="B633" s="124"/>
      <c r="C633" s="97"/>
    </row>
    <row r="634" spans="1:3" s="167" customFormat="1" ht="19.5" customHeight="1">
      <c r="A634" s="97" t="s">
        <v>588</v>
      </c>
      <c r="B634" s="124"/>
      <c r="C634" s="97"/>
    </row>
    <row r="635" spans="1:3" s="167" customFormat="1" ht="19.5" customHeight="1">
      <c r="A635" s="97" t="s">
        <v>589</v>
      </c>
      <c r="B635" s="124"/>
      <c r="C635" s="97"/>
    </row>
    <row r="636" spans="1:3" s="167" customFormat="1" ht="19.5" customHeight="1">
      <c r="A636" s="97" t="s">
        <v>590</v>
      </c>
      <c r="B636" s="124"/>
      <c r="C636" s="97"/>
    </row>
    <row r="637" spans="1:3" s="167" customFormat="1" ht="19.5" customHeight="1">
      <c r="A637" s="97" t="s">
        <v>591</v>
      </c>
      <c r="B637" s="175">
        <f>SUM(B638:B641)</f>
        <v>168</v>
      </c>
      <c r="C637" s="97"/>
    </row>
    <row r="638" spans="1:3" s="167" customFormat="1" ht="19.5" customHeight="1">
      <c r="A638" s="97" t="s">
        <v>138</v>
      </c>
      <c r="B638" s="124">
        <v>168</v>
      </c>
      <c r="C638" s="97"/>
    </row>
    <row r="639" spans="1:3" s="167" customFormat="1" ht="19.5" customHeight="1">
      <c r="A639" s="97" t="s">
        <v>139</v>
      </c>
      <c r="B639" s="124"/>
      <c r="C639" s="97"/>
    </row>
    <row r="640" spans="1:3" s="167" customFormat="1" ht="19.5" customHeight="1">
      <c r="A640" s="97" t="s">
        <v>140</v>
      </c>
      <c r="B640" s="124"/>
      <c r="C640" s="97"/>
    </row>
    <row r="641" spans="1:3" s="167" customFormat="1" ht="19.5" customHeight="1">
      <c r="A641" s="97" t="s">
        <v>592</v>
      </c>
      <c r="B641" s="124"/>
      <c r="C641" s="97"/>
    </row>
    <row r="642" spans="1:3" s="167" customFormat="1" ht="19.5" customHeight="1">
      <c r="A642" s="97" t="s">
        <v>593</v>
      </c>
      <c r="B642" s="175">
        <f>SUM(B643:B644)</f>
        <v>0</v>
      </c>
      <c r="C642" s="97"/>
    </row>
    <row r="643" spans="1:3" s="167" customFormat="1" ht="19.5" customHeight="1">
      <c r="A643" s="97" t="s">
        <v>594</v>
      </c>
      <c r="B643" s="124"/>
      <c r="C643" s="97"/>
    </row>
    <row r="644" spans="1:3" s="167" customFormat="1" ht="19.5" customHeight="1">
      <c r="A644" s="97" t="s">
        <v>595</v>
      </c>
      <c r="B644" s="124"/>
      <c r="C644" s="97"/>
    </row>
    <row r="645" spans="1:3" s="167" customFormat="1" ht="19.5" customHeight="1">
      <c r="A645" s="97" t="s">
        <v>596</v>
      </c>
      <c r="B645" s="175">
        <f>SUM(B646:B647)</f>
        <v>92</v>
      </c>
      <c r="C645" s="97"/>
    </row>
    <row r="646" spans="1:3" s="167" customFormat="1" ht="19.5" customHeight="1">
      <c r="A646" s="97" t="s">
        <v>597</v>
      </c>
      <c r="B646" s="124">
        <v>9</v>
      </c>
      <c r="C646" s="97"/>
    </row>
    <row r="647" spans="1:3" s="167" customFormat="1" ht="19.5" customHeight="1">
      <c r="A647" s="97" t="s">
        <v>598</v>
      </c>
      <c r="B647" s="124">
        <v>83</v>
      </c>
      <c r="C647" s="97"/>
    </row>
    <row r="648" spans="1:3" s="169" customFormat="1" ht="19.5" customHeight="1">
      <c r="A648" s="97" t="s">
        <v>599</v>
      </c>
      <c r="B648" s="175">
        <f>SUM(B649:B650)</f>
        <v>108</v>
      </c>
      <c r="C648" s="180"/>
    </row>
    <row r="649" spans="1:3" s="169" customFormat="1" ht="19.5" customHeight="1">
      <c r="A649" s="97" t="s">
        <v>600</v>
      </c>
      <c r="B649" s="124">
        <v>108</v>
      </c>
      <c r="C649" s="180"/>
    </row>
    <row r="650" spans="1:3" s="169" customFormat="1" ht="19.5" customHeight="1">
      <c r="A650" s="97" t="s">
        <v>601</v>
      </c>
      <c r="B650" s="124"/>
      <c r="C650" s="180"/>
    </row>
    <row r="651" spans="1:3" s="167" customFormat="1" ht="19.5" customHeight="1">
      <c r="A651" s="97" t="s">
        <v>602</v>
      </c>
      <c r="B651" s="175">
        <f>SUM(B652:B653)</f>
        <v>0</v>
      </c>
      <c r="C651" s="97"/>
    </row>
    <row r="652" spans="1:3" s="167" customFormat="1" ht="19.5" customHeight="1">
      <c r="A652" s="97" t="s">
        <v>603</v>
      </c>
      <c r="B652" s="124"/>
      <c r="C652" s="97"/>
    </row>
    <row r="653" spans="1:3" s="167" customFormat="1" ht="19.5" customHeight="1">
      <c r="A653" s="97" t="s">
        <v>604</v>
      </c>
      <c r="B653" s="124"/>
      <c r="C653" s="97"/>
    </row>
    <row r="654" spans="1:3" s="167" customFormat="1" ht="19.5" customHeight="1">
      <c r="A654" s="97" t="s">
        <v>605</v>
      </c>
      <c r="B654" s="175">
        <f>SUM(B655:B656)</f>
        <v>75</v>
      </c>
      <c r="C654" s="97"/>
    </row>
    <row r="655" spans="1:3" s="167" customFormat="1" ht="19.5" customHeight="1">
      <c r="A655" s="97" t="s">
        <v>606</v>
      </c>
      <c r="B655" s="124">
        <v>75</v>
      </c>
      <c r="C655" s="97"/>
    </row>
    <row r="656" spans="1:3" s="167" customFormat="1" ht="19.5" customHeight="1">
      <c r="A656" s="97" t="s">
        <v>607</v>
      </c>
      <c r="B656" s="124"/>
      <c r="C656" s="97"/>
    </row>
    <row r="657" spans="1:3" s="169" customFormat="1" ht="19.5" customHeight="1">
      <c r="A657" s="97" t="s">
        <v>608</v>
      </c>
      <c r="B657" s="175">
        <f>SUM(B658:B660)</f>
        <v>0</v>
      </c>
      <c r="C657" s="180"/>
    </row>
    <row r="658" spans="1:3" s="169" customFormat="1" ht="19.5" customHeight="1">
      <c r="A658" s="97" t="s">
        <v>609</v>
      </c>
      <c r="B658" s="124"/>
      <c r="C658" s="180"/>
    </row>
    <row r="659" spans="1:3" s="169" customFormat="1" ht="19.5" customHeight="1">
      <c r="A659" s="97" t="s">
        <v>610</v>
      </c>
      <c r="B659" s="124"/>
      <c r="C659" s="180"/>
    </row>
    <row r="660" spans="1:3" s="169" customFormat="1" ht="19.5" customHeight="1">
      <c r="A660" s="97" t="s">
        <v>611</v>
      </c>
      <c r="B660" s="124"/>
      <c r="C660" s="180"/>
    </row>
    <row r="661" spans="1:3" s="169" customFormat="1" ht="19.5" customHeight="1">
      <c r="A661" s="97" t="s">
        <v>612</v>
      </c>
      <c r="B661" s="175">
        <f>SUM(B662:B665)</f>
        <v>0</v>
      </c>
      <c r="C661" s="180"/>
    </row>
    <row r="662" spans="1:3" s="169" customFormat="1" ht="19.5" customHeight="1">
      <c r="A662" s="97" t="s">
        <v>613</v>
      </c>
      <c r="B662" s="124"/>
      <c r="C662" s="180"/>
    </row>
    <row r="663" spans="1:3" s="169" customFormat="1" ht="19.5" customHeight="1">
      <c r="A663" s="97" t="s">
        <v>614</v>
      </c>
      <c r="B663" s="124"/>
      <c r="C663" s="180"/>
    </row>
    <row r="664" spans="1:3" s="169" customFormat="1" ht="19.5" customHeight="1">
      <c r="A664" s="97" t="s">
        <v>615</v>
      </c>
      <c r="B664" s="124"/>
      <c r="C664" s="180"/>
    </row>
    <row r="665" spans="1:3" s="169" customFormat="1" ht="19.5" customHeight="1">
      <c r="A665" s="97" t="s">
        <v>616</v>
      </c>
      <c r="B665" s="124"/>
      <c r="C665" s="180"/>
    </row>
    <row r="666" spans="1:3" s="167" customFormat="1" ht="19.5" customHeight="1">
      <c r="A666" s="97" t="s">
        <v>617</v>
      </c>
      <c r="B666" s="124">
        <v>50</v>
      </c>
      <c r="C666" s="97"/>
    </row>
    <row r="667" spans="1:3" s="167" customFormat="1" ht="19.5" customHeight="1">
      <c r="A667" s="97" t="s">
        <v>618</v>
      </c>
      <c r="B667" s="175">
        <f>SUM(B668,B673,B686,B690,B702,B705,B709,B719,B724,B730,B734,B737,)</f>
        <v>21257</v>
      </c>
      <c r="C667" s="97"/>
    </row>
    <row r="668" spans="1:3" s="167" customFormat="1" ht="19.5" customHeight="1">
      <c r="A668" s="97" t="s">
        <v>619</v>
      </c>
      <c r="B668" s="175">
        <f>SUM(B669:B672)</f>
        <v>641</v>
      </c>
      <c r="C668" s="97"/>
    </row>
    <row r="669" spans="1:3" s="167" customFormat="1" ht="19.5" customHeight="1">
      <c r="A669" s="97" t="s">
        <v>138</v>
      </c>
      <c r="B669" s="124">
        <v>641</v>
      </c>
      <c r="C669" s="97"/>
    </row>
    <row r="670" spans="1:3" s="167" customFormat="1" ht="19.5" customHeight="1">
      <c r="A670" s="97" t="s">
        <v>139</v>
      </c>
      <c r="B670" s="124"/>
      <c r="C670" s="97"/>
    </row>
    <row r="671" spans="1:3" s="167" customFormat="1" ht="19.5" customHeight="1">
      <c r="A671" s="97" t="s">
        <v>140</v>
      </c>
      <c r="B671" s="124"/>
      <c r="C671" s="97"/>
    </row>
    <row r="672" spans="1:3" s="167" customFormat="1" ht="19.5" customHeight="1">
      <c r="A672" s="97" t="s">
        <v>620</v>
      </c>
      <c r="B672" s="124"/>
      <c r="C672" s="97"/>
    </row>
    <row r="673" spans="1:3" s="167" customFormat="1" ht="19.5" customHeight="1">
      <c r="A673" s="97" t="s">
        <v>621</v>
      </c>
      <c r="B673" s="175">
        <f>SUM(B674:B685)</f>
        <v>100</v>
      </c>
      <c r="C673" s="97"/>
    </row>
    <row r="674" spans="1:3" s="167" customFormat="1" ht="19.5" customHeight="1">
      <c r="A674" s="97" t="s">
        <v>622</v>
      </c>
      <c r="B674" s="124">
        <v>50</v>
      </c>
      <c r="C674" s="97"/>
    </row>
    <row r="675" spans="1:3" s="167" customFormat="1" ht="19.5" customHeight="1">
      <c r="A675" s="97" t="s">
        <v>623</v>
      </c>
      <c r="B675" s="124"/>
      <c r="C675" s="97"/>
    </row>
    <row r="676" spans="1:3" s="167" customFormat="1" ht="19.5" customHeight="1">
      <c r="A676" s="97" t="s">
        <v>624</v>
      </c>
      <c r="B676" s="124"/>
      <c r="C676" s="97"/>
    </row>
    <row r="677" spans="1:3" s="167" customFormat="1" ht="19.5" customHeight="1">
      <c r="A677" s="97" t="s">
        <v>625</v>
      </c>
      <c r="B677" s="124"/>
      <c r="C677" s="97"/>
    </row>
    <row r="678" spans="1:3" s="167" customFormat="1" ht="19.5" customHeight="1">
      <c r="A678" s="97" t="s">
        <v>626</v>
      </c>
      <c r="B678" s="124"/>
      <c r="C678" s="97"/>
    </row>
    <row r="679" spans="1:3" s="167" customFormat="1" ht="19.5" customHeight="1">
      <c r="A679" s="97" t="s">
        <v>627</v>
      </c>
      <c r="B679" s="124"/>
      <c r="C679" s="97"/>
    </row>
    <row r="680" spans="1:3" s="167" customFormat="1" ht="19.5" customHeight="1">
      <c r="A680" s="97" t="s">
        <v>628</v>
      </c>
      <c r="B680" s="124"/>
      <c r="C680" s="97"/>
    </row>
    <row r="681" spans="1:3" s="167" customFormat="1" ht="19.5" customHeight="1">
      <c r="A681" s="97" t="s">
        <v>629</v>
      </c>
      <c r="B681" s="124"/>
      <c r="C681" s="97"/>
    </row>
    <row r="682" spans="1:3" s="167" customFormat="1" ht="19.5" customHeight="1">
      <c r="A682" s="97" t="s">
        <v>630</v>
      </c>
      <c r="B682" s="124"/>
      <c r="C682" s="97"/>
    </row>
    <row r="683" spans="1:3" s="167" customFormat="1" ht="19.5" customHeight="1">
      <c r="A683" s="97" t="s">
        <v>631</v>
      </c>
      <c r="B683" s="124"/>
      <c r="C683" s="97"/>
    </row>
    <row r="684" spans="1:3" s="167" customFormat="1" ht="19.5" customHeight="1">
      <c r="A684" s="97" t="s">
        <v>632</v>
      </c>
      <c r="B684" s="124"/>
      <c r="C684" s="97"/>
    </row>
    <row r="685" spans="1:3" s="167" customFormat="1" ht="19.5" customHeight="1">
      <c r="A685" s="97" t="s">
        <v>633</v>
      </c>
      <c r="B685" s="124">
        <v>50</v>
      </c>
      <c r="C685" s="97"/>
    </row>
    <row r="686" spans="1:3" s="167" customFormat="1" ht="19.5" customHeight="1">
      <c r="A686" s="97" t="s">
        <v>634</v>
      </c>
      <c r="B686" s="175">
        <f>SUM(B687:B689)</f>
        <v>5886</v>
      </c>
      <c r="C686" s="97"/>
    </row>
    <row r="687" spans="1:3" s="167" customFormat="1" ht="19.5" customHeight="1">
      <c r="A687" s="97" t="s">
        <v>635</v>
      </c>
      <c r="B687" s="124">
        <v>812</v>
      </c>
      <c r="C687" s="97"/>
    </row>
    <row r="688" spans="1:3" s="167" customFormat="1" ht="19.5" customHeight="1">
      <c r="A688" s="97" t="s">
        <v>636</v>
      </c>
      <c r="B688" s="124">
        <v>5074</v>
      </c>
      <c r="C688" s="97"/>
    </row>
    <row r="689" spans="1:3" s="167" customFormat="1" ht="19.5" customHeight="1">
      <c r="A689" s="97" t="s">
        <v>637</v>
      </c>
      <c r="B689" s="124"/>
      <c r="C689" s="97"/>
    </row>
    <row r="690" spans="1:3" s="167" customFormat="1" ht="19.5" customHeight="1">
      <c r="A690" s="97" t="s">
        <v>638</v>
      </c>
      <c r="B690" s="175">
        <f>SUM(B691:B701)</f>
        <v>5516</v>
      </c>
      <c r="C690" s="97"/>
    </row>
    <row r="691" spans="1:3" s="167" customFormat="1" ht="19.5" customHeight="1">
      <c r="A691" s="97" t="s">
        <v>639</v>
      </c>
      <c r="B691" s="124">
        <v>745</v>
      </c>
      <c r="C691" s="97"/>
    </row>
    <row r="692" spans="1:3" s="167" customFormat="1" ht="19.5" customHeight="1">
      <c r="A692" s="97" t="s">
        <v>640</v>
      </c>
      <c r="B692" s="124">
        <v>650</v>
      </c>
      <c r="C692" s="97"/>
    </row>
    <row r="693" spans="1:3" s="167" customFormat="1" ht="19.5" customHeight="1">
      <c r="A693" s="97" t="s">
        <v>641</v>
      </c>
      <c r="B693" s="124">
        <v>1208</v>
      </c>
      <c r="C693" s="97"/>
    </row>
    <row r="694" spans="1:3" s="167" customFormat="1" ht="19.5" customHeight="1">
      <c r="A694" s="97" t="s">
        <v>642</v>
      </c>
      <c r="B694" s="124"/>
      <c r="C694" s="97"/>
    </row>
    <row r="695" spans="1:3" s="167" customFormat="1" ht="19.5" customHeight="1">
      <c r="A695" s="97" t="s">
        <v>643</v>
      </c>
      <c r="B695" s="124"/>
      <c r="C695" s="97"/>
    </row>
    <row r="696" spans="1:3" s="167" customFormat="1" ht="19.5" customHeight="1">
      <c r="A696" s="97" t="s">
        <v>644</v>
      </c>
      <c r="B696" s="124"/>
      <c r="C696" s="97"/>
    </row>
    <row r="697" spans="1:3" s="167" customFormat="1" ht="19.5" customHeight="1">
      <c r="A697" s="97" t="s">
        <v>645</v>
      </c>
      <c r="B697" s="124">
        <v>506</v>
      </c>
      <c r="C697" s="97"/>
    </row>
    <row r="698" spans="1:3" s="167" customFormat="1" ht="19.5" customHeight="1">
      <c r="A698" s="97" t="s">
        <v>646</v>
      </c>
      <c r="B698" s="124">
        <v>2234</v>
      </c>
      <c r="C698" s="97"/>
    </row>
    <row r="699" spans="1:3" s="167" customFormat="1" ht="19.5" customHeight="1">
      <c r="A699" s="97" t="s">
        <v>647</v>
      </c>
      <c r="B699" s="124">
        <v>153</v>
      </c>
      <c r="C699" s="97"/>
    </row>
    <row r="700" spans="1:3" s="167" customFormat="1" ht="19.5" customHeight="1">
      <c r="A700" s="97" t="s">
        <v>648</v>
      </c>
      <c r="B700" s="124"/>
      <c r="C700" s="97"/>
    </row>
    <row r="701" spans="1:3" s="167" customFormat="1" ht="19.5" customHeight="1">
      <c r="A701" s="97" t="s">
        <v>649</v>
      </c>
      <c r="B701" s="124">
        <v>20</v>
      </c>
      <c r="C701" s="97"/>
    </row>
    <row r="702" spans="1:3" s="167" customFormat="1" ht="19.5" customHeight="1">
      <c r="A702" s="97" t="s">
        <v>650</v>
      </c>
      <c r="B702" s="175">
        <f>SUM(B703:B704)</f>
        <v>0</v>
      </c>
      <c r="C702" s="97"/>
    </row>
    <row r="703" spans="1:3" s="167" customFormat="1" ht="19.5" customHeight="1">
      <c r="A703" s="97" t="s">
        <v>651</v>
      </c>
      <c r="B703" s="124"/>
      <c r="C703" s="97"/>
    </row>
    <row r="704" spans="1:3" s="167" customFormat="1" ht="19.5" customHeight="1">
      <c r="A704" s="97" t="s">
        <v>652</v>
      </c>
      <c r="B704" s="124"/>
      <c r="C704" s="97"/>
    </row>
    <row r="705" spans="1:3" s="167" customFormat="1" ht="19.5" customHeight="1">
      <c r="A705" s="97" t="s">
        <v>653</v>
      </c>
      <c r="B705" s="175">
        <f>SUM(B706:B708)</f>
        <v>642</v>
      </c>
      <c r="C705" s="97"/>
    </row>
    <row r="706" spans="1:3" s="167" customFormat="1" ht="19.5" customHeight="1">
      <c r="A706" s="97" t="s">
        <v>654</v>
      </c>
      <c r="B706" s="124"/>
      <c r="C706" s="97"/>
    </row>
    <row r="707" spans="1:3" s="167" customFormat="1" ht="19.5" customHeight="1">
      <c r="A707" s="97" t="s">
        <v>655</v>
      </c>
      <c r="B707" s="124">
        <v>620</v>
      </c>
      <c r="C707" s="97"/>
    </row>
    <row r="708" spans="1:3" s="167" customFormat="1" ht="19.5" customHeight="1">
      <c r="A708" s="97" t="s">
        <v>656</v>
      </c>
      <c r="B708" s="124">
        <v>22</v>
      </c>
      <c r="C708" s="97"/>
    </row>
    <row r="709" spans="1:3" s="167" customFormat="1" ht="19.5" customHeight="1">
      <c r="A709" s="97" t="s">
        <v>657</v>
      </c>
      <c r="B709" s="175">
        <f>SUM(B710:B718)</f>
        <v>1495</v>
      </c>
      <c r="C709" s="97"/>
    </row>
    <row r="710" spans="1:3" s="167" customFormat="1" ht="19.5" customHeight="1">
      <c r="A710" s="97" t="s">
        <v>138</v>
      </c>
      <c r="B710" s="124">
        <v>1389</v>
      </c>
      <c r="C710" s="97"/>
    </row>
    <row r="711" spans="1:3" s="167" customFormat="1" ht="19.5" customHeight="1">
      <c r="A711" s="97" t="s">
        <v>139</v>
      </c>
      <c r="B711" s="124"/>
      <c r="C711" s="97"/>
    </row>
    <row r="712" spans="1:3" s="167" customFormat="1" ht="19.5" customHeight="1">
      <c r="A712" s="97" t="s">
        <v>140</v>
      </c>
      <c r="B712" s="124"/>
      <c r="C712" s="97"/>
    </row>
    <row r="713" spans="1:3" s="167" customFormat="1" ht="19.5" customHeight="1">
      <c r="A713" s="97" t="s">
        <v>658</v>
      </c>
      <c r="B713" s="124"/>
      <c r="C713" s="97"/>
    </row>
    <row r="714" spans="1:3" s="167" customFormat="1" ht="19.5" customHeight="1">
      <c r="A714" s="97" t="s">
        <v>659</v>
      </c>
      <c r="B714" s="124"/>
      <c r="C714" s="97"/>
    </row>
    <row r="715" spans="1:3" s="167" customFormat="1" ht="19.5" customHeight="1">
      <c r="A715" s="97" t="s">
        <v>660</v>
      </c>
      <c r="B715" s="124"/>
      <c r="C715" s="97"/>
    </row>
    <row r="716" spans="1:3" s="167" customFormat="1" ht="19.5" customHeight="1">
      <c r="A716" s="97" t="s">
        <v>661</v>
      </c>
      <c r="B716" s="124"/>
      <c r="C716" s="97"/>
    </row>
    <row r="717" spans="1:3" s="167" customFormat="1" ht="19.5" customHeight="1">
      <c r="A717" s="97" t="s">
        <v>147</v>
      </c>
      <c r="B717" s="124"/>
      <c r="C717" s="97"/>
    </row>
    <row r="718" spans="1:3" s="167" customFormat="1" ht="19.5" customHeight="1">
      <c r="A718" s="97" t="s">
        <v>662</v>
      </c>
      <c r="B718" s="124">
        <v>106</v>
      </c>
      <c r="C718" s="97"/>
    </row>
    <row r="719" spans="1:3" s="169" customFormat="1" ht="19.5" customHeight="1">
      <c r="A719" s="97" t="s">
        <v>663</v>
      </c>
      <c r="B719" s="175">
        <f>SUM(B720:B723)</f>
        <v>6940</v>
      </c>
      <c r="C719" s="180"/>
    </row>
    <row r="720" spans="1:3" s="169" customFormat="1" ht="19.5" customHeight="1">
      <c r="A720" s="97" t="s">
        <v>664</v>
      </c>
      <c r="B720" s="124">
        <v>2246</v>
      </c>
      <c r="C720" s="180"/>
    </row>
    <row r="721" spans="1:3" s="169" customFormat="1" ht="19.5" customHeight="1">
      <c r="A721" s="97" t="s">
        <v>665</v>
      </c>
      <c r="B721" s="124">
        <v>2120</v>
      </c>
      <c r="C721" s="180"/>
    </row>
    <row r="722" spans="1:3" s="169" customFormat="1" ht="19.5" customHeight="1">
      <c r="A722" s="97" t="s">
        <v>666</v>
      </c>
      <c r="B722" s="124">
        <v>2574</v>
      </c>
      <c r="C722" s="180"/>
    </row>
    <row r="723" spans="1:3" s="169" customFormat="1" ht="19.5" customHeight="1">
      <c r="A723" s="97" t="s">
        <v>667</v>
      </c>
      <c r="B723" s="124"/>
      <c r="C723" s="180"/>
    </row>
    <row r="724" spans="1:3" s="169" customFormat="1" ht="19.5" customHeight="1">
      <c r="A724" s="97" t="s">
        <v>668</v>
      </c>
      <c r="B724" s="175">
        <f>SUM(B725:B729)</f>
        <v>0</v>
      </c>
      <c r="C724" s="180"/>
    </row>
    <row r="725" spans="1:3" s="169" customFormat="1" ht="19.5" customHeight="1">
      <c r="A725" s="97" t="s">
        <v>669</v>
      </c>
      <c r="B725" s="124"/>
      <c r="C725" s="180"/>
    </row>
    <row r="726" spans="1:3" s="169" customFormat="1" ht="19.5" customHeight="1">
      <c r="A726" s="97" t="s">
        <v>670</v>
      </c>
      <c r="B726" s="124"/>
      <c r="C726" s="180"/>
    </row>
    <row r="727" spans="1:3" s="169" customFormat="1" ht="19.5" customHeight="1">
      <c r="A727" s="97" t="s">
        <v>671</v>
      </c>
      <c r="B727" s="124"/>
      <c r="C727" s="180"/>
    </row>
    <row r="728" spans="1:3" s="169" customFormat="1" ht="19.5" customHeight="1">
      <c r="A728" s="97" t="s">
        <v>672</v>
      </c>
      <c r="B728" s="124"/>
      <c r="C728" s="180"/>
    </row>
    <row r="729" spans="1:3" s="169" customFormat="1" ht="19.5" customHeight="1">
      <c r="A729" s="97" t="s">
        <v>673</v>
      </c>
      <c r="B729" s="124"/>
      <c r="C729" s="180"/>
    </row>
    <row r="730" spans="1:3" s="169" customFormat="1" ht="19.5" customHeight="1">
      <c r="A730" s="97" t="s">
        <v>674</v>
      </c>
      <c r="B730" s="175">
        <f>SUM(B731:B733)</f>
        <v>0</v>
      </c>
      <c r="C730" s="180"/>
    </row>
    <row r="731" spans="1:3" s="169" customFormat="1" ht="19.5" customHeight="1">
      <c r="A731" s="97" t="s">
        <v>675</v>
      </c>
      <c r="B731" s="124"/>
      <c r="C731" s="180"/>
    </row>
    <row r="732" spans="1:3" s="169" customFormat="1" ht="19.5" customHeight="1">
      <c r="A732" s="97" t="s">
        <v>676</v>
      </c>
      <c r="B732" s="124"/>
      <c r="C732" s="180"/>
    </row>
    <row r="733" spans="1:3" s="169" customFormat="1" ht="19.5" customHeight="1">
      <c r="A733" s="97" t="s">
        <v>677</v>
      </c>
      <c r="B733" s="124"/>
      <c r="C733" s="180"/>
    </row>
    <row r="734" spans="1:3" s="169" customFormat="1" ht="19.5" customHeight="1">
      <c r="A734" s="97" t="s">
        <v>678</v>
      </c>
      <c r="B734" s="175">
        <f>SUM(B735:B736)</f>
        <v>37</v>
      </c>
      <c r="C734" s="180"/>
    </row>
    <row r="735" spans="1:3" s="169" customFormat="1" ht="19.5" customHeight="1">
      <c r="A735" s="97" t="s">
        <v>679</v>
      </c>
      <c r="B735" s="124">
        <v>37</v>
      </c>
      <c r="C735" s="180"/>
    </row>
    <row r="736" spans="1:3" s="169" customFormat="1" ht="19.5" customHeight="1">
      <c r="A736" s="97" t="s">
        <v>680</v>
      </c>
      <c r="B736" s="124"/>
      <c r="C736" s="180"/>
    </row>
    <row r="737" spans="1:3" s="167" customFormat="1" ht="19.5" customHeight="1">
      <c r="A737" s="97" t="s">
        <v>681</v>
      </c>
      <c r="B737" s="124">
        <v>0</v>
      </c>
      <c r="C737" s="97"/>
    </row>
    <row r="738" spans="1:3" s="167" customFormat="1" ht="19.5" customHeight="1">
      <c r="A738" s="97" t="s">
        <v>682</v>
      </c>
      <c r="B738" s="175">
        <f>SUM(B739,B748,B752,B760,B766,B773,B779,B782,B785,B786,B787,B793,B794,B795,B810,)</f>
        <v>1321</v>
      </c>
      <c r="C738" s="97"/>
    </row>
    <row r="739" spans="1:3" s="167" customFormat="1" ht="19.5" customHeight="1">
      <c r="A739" s="97" t="s">
        <v>683</v>
      </c>
      <c r="B739" s="175">
        <f>SUM(B740:B747)</f>
        <v>852</v>
      </c>
      <c r="C739" s="97"/>
    </row>
    <row r="740" spans="1:3" s="167" customFormat="1" ht="19.5" customHeight="1">
      <c r="A740" s="97" t="s">
        <v>138</v>
      </c>
      <c r="B740" s="124">
        <v>782</v>
      </c>
      <c r="C740" s="97"/>
    </row>
    <row r="741" spans="1:3" s="167" customFormat="1" ht="19.5" customHeight="1">
      <c r="A741" s="97" t="s">
        <v>139</v>
      </c>
      <c r="B741" s="124"/>
      <c r="C741" s="97"/>
    </row>
    <row r="742" spans="1:3" s="167" customFormat="1" ht="19.5" customHeight="1">
      <c r="A742" s="97" t="s">
        <v>140</v>
      </c>
      <c r="B742" s="124"/>
      <c r="C742" s="97"/>
    </row>
    <row r="743" spans="1:3" s="167" customFormat="1" ht="19.5" customHeight="1">
      <c r="A743" s="97" t="s">
        <v>684</v>
      </c>
      <c r="B743" s="124"/>
      <c r="C743" s="97"/>
    </row>
    <row r="744" spans="1:3" s="167" customFormat="1" ht="19.5" customHeight="1">
      <c r="A744" s="97" t="s">
        <v>685</v>
      </c>
      <c r="B744" s="124"/>
      <c r="C744" s="97"/>
    </row>
    <row r="745" spans="1:3" s="167" customFormat="1" ht="19.5" customHeight="1">
      <c r="A745" s="97" t="s">
        <v>686</v>
      </c>
      <c r="B745" s="124"/>
      <c r="C745" s="97"/>
    </row>
    <row r="746" spans="1:3" s="167" customFormat="1" ht="19.5" customHeight="1">
      <c r="A746" s="97" t="s">
        <v>687</v>
      </c>
      <c r="B746" s="124"/>
      <c r="C746" s="97"/>
    </row>
    <row r="747" spans="1:3" s="167" customFormat="1" ht="19.5" customHeight="1">
      <c r="A747" s="97" t="s">
        <v>688</v>
      </c>
      <c r="B747" s="124">
        <v>70</v>
      </c>
      <c r="C747" s="97"/>
    </row>
    <row r="748" spans="1:3" s="167" customFormat="1" ht="19.5" customHeight="1">
      <c r="A748" s="97" t="s">
        <v>689</v>
      </c>
      <c r="B748" s="175">
        <f>SUM(B749:B751)</f>
        <v>0</v>
      </c>
      <c r="C748" s="97"/>
    </row>
    <row r="749" spans="1:3" s="167" customFormat="1" ht="19.5" customHeight="1">
      <c r="A749" s="97" t="s">
        <v>690</v>
      </c>
      <c r="B749" s="124"/>
      <c r="C749" s="97"/>
    </row>
    <row r="750" spans="1:3" s="167" customFormat="1" ht="19.5" customHeight="1">
      <c r="A750" s="97" t="s">
        <v>691</v>
      </c>
      <c r="B750" s="124"/>
      <c r="C750" s="97"/>
    </row>
    <row r="751" spans="1:3" s="167" customFormat="1" ht="19.5" customHeight="1">
      <c r="A751" s="97" t="s">
        <v>692</v>
      </c>
      <c r="B751" s="124"/>
      <c r="C751" s="97"/>
    </row>
    <row r="752" spans="1:3" s="167" customFormat="1" ht="19.5" customHeight="1">
      <c r="A752" s="97" t="s">
        <v>693</v>
      </c>
      <c r="B752" s="175">
        <f>SUM(B753:B759)</f>
        <v>469</v>
      </c>
      <c r="C752" s="97"/>
    </row>
    <row r="753" spans="1:3" s="167" customFormat="1" ht="19.5" customHeight="1">
      <c r="A753" s="97" t="s">
        <v>694</v>
      </c>
      <c r="B753" s="124">
        <v>469</v>
      </c>
      <c r="C753" s="97"/>
    </row>
    <row r="754" spans="1:3" s="167" customFormat="1" ht="19.5" customHeight="1">
      <c r="A754" s="97" t="s">
        <v>695</v>
      </c>
      <c r="B754" s="124"/>
      <c r="C754" s="97"/>
    </row>
    <row r="755" spans="1:3" s="167" customFormat="1" ht="19.5" customHeight="1">
      <c r="A755" s="97" t="s">
        <v>696</v>
      </c>
      <c r="B755" s="124"/>
      <c r="C755" s="97"/>
    </row>
    <row r="756" spans="1:3" s="167" customFormat="1" ht="19.5" customHeight="1">
      <c r="A756" s="97" t="s">
        <v>697</v>
      </c>
      <c r="B756" s="124"/>
      <c r="C756" s="97"/>
    </row>
    <row r="757" spans="1:3" s="167" customFormat="1" ht="19.5" customHeight="1">
      <c r="A757" s="97" t="s">
        <v>698</v>
      </c>
      <c r="B757" s="124"/>
      <c r="C757" s="97"/>
    </row>
    <row r="758" spans="1:3" s="167" customFormat="1" ht="19.5" customHeight="1">
      <c r="A758" s="97" t="s">
        <v>699</v>
      </c>
      <c r="B758" s="124"/>
      <c r="C758" s="97"/>
    </row>
    <row r="759" spans="1:3" s="167" customFormat="1" ht="19.5" customHeight="1">
      <c r="A759" s="97" t="s">
        <v>700</v>
      </c>
      <c r="B759" s="124"/>
      <c r="C759" s="97"/>
    </row>
    <row r="760" spans="1:3" s="167" customFormat="1" ht="19.5" customHeight="1">
      <c r="A760" s="97" t="s">
        <v>701</v>
      </c>
      <c r="B760" s="175">
        <f>SUM(B761:B765)</f>
        <v>0</v>
      </c>
      <c r="C760" s="97"/>
    </row>
    <row r="761" spans="1:3" s="167" customFormat="1" ht="19.5" customHeight="1">
      <c r="A761" s="97" t="s">
        <v>702</v>
      </c>
      <c r="B761" s="124"/>
      <c r="C761" s="97"/>
    </row>
    <row r="762" spans="1:3" s="167" customFormat="1" ht="19.5" customHeight="1">
      <c r="A762" s="97" t="s">
        <v>703</v>
      </c>
      <c r="B762" s="124"/>
      <c r="C762" s="97"/>
    </row>
    <row r="763" spans="1:3" s="167" customFormat="1" ht="19.5" customHeight="1">
      <c r="A763" s="97" t="s">
        <v>704</v>
      </c>
      <c r="B763" s="124"/>
      <c r="C763" s="97"/>
    </row>
    <row r="764" spans="1:3" s="167" customFormat="1" ht="19.5" customHeight="1">
      <c r="A764" s="97" t="s">
        <v>705</v>
      </c>
      <c r="B764" s="124"/>
      <c r="C764" s="97"/>
    </row>
    <row r="765" spans="1:3" s="167" customFormat="1" ht="19.5" customHeight="1">
      <c r="A765" s="97" t="s">
        <v>706</v>
      </c>
      <c r="B765" s="124"/>
      <c r="C765" s="97"/>
    </row>
    <row r="766" spans="1:3" s="167" customFormat="1" ht="19.5" customHeight="1">
      <c r="A766" s="97" t="s">
        <v>707</v>
      </c>
      <c r="B766" s="175">
        <f>SUM(B767:B772)</f>
        <v>0</v>
      </c>
      <c r="C766" s="97"/>
    </row>
    <row r="767" spans="1:3" s="167" customFormat="1" ht="19.5" customHeight="1">
      <c r="A767" s="97" t="s">
        <v>708</v>
      </c>
      <c r="B767" s="124"/>
      <c r="C767" s="97"/>
    </row>
    <row r="768" spans="1:3" s="167" customFormat="1" ht="19.5" customHeight="1">
      <c r="A768" s="97" t="s">
        <v>709</v>
      </c>
      <c r="B768" s="124"/>
      <c r="C768" s="97"/>
    </row>
    <row r="769" spans="1:3" s="167" customFormat="1" ht="19.5" customHeight="1">
      <c r="A769" s="97" t="s">
        <v>710</v>
      </c>
      <c r="B769" s="124"/>
      <c r="C769" s="97"/>
    </row>
    <row r="770" spans="1:3" s="167" customFormat="1" ht="19.5" customHeight="1">
      <c r="A770" s="97" t="s">
        <v>711</v>
      </c>
      <c r="B770" s="124"/>
      <c r="C770" s="97"/>
    </row>
    <row r="771" spans="1:3" s="167" customFormat="1" ht="19.5" customHeight="1">
      <c r="A771" s="97" t="s">
        <v>712</v>
      </c>
      <c r="B771" s="124"/>
      <c r="C771" s="97"/>
    </row>
    <row r="772" spans="1:3" s="167" customFormat="1" ht="19.5" customHeight="1">
      <c r="A772" s="97" t="s">
        <v>713</v>
      </c>
      <c r="B772" s="124"/>
      <c r="C772" s="97"/>
    </row>
    <row r="773" spans="1:3" s="167" customFormat="1" ht="19.5" customHeight="1">
      <c r="A773" s="97" t="s">
        <v>714</v>
      </c>
      <c r="B773" s="175">
        <f>SUM(B774:B778)</f>
        <v>0</v>
      </c>
      <c r="C773" s="97"/>
    </row>
    <row r="774" spans="1:3" s="167" customFormat="1" ht="19.5" customHeight="1">
      <c r="A774" s="97" t="s">
        <v>715</v>
      </c>
      <c r="B774" s="124"/>
      <c r="C774" s="97"/>
    </row>
    <row r="775" spans="1:3" s="167" customFormat="1" ht="19.5" customHeight="1">
      <c r="A775" s="97" t="s">
        <v>716</v>
      </c>
      <c r="B775" s="124"/>
      <c r="C775" s="97"/>
    </row>
    <row r="776" spans="1:3" s="167" customFormat="1" ht="19.5" customHeight="1">
      <c r="A776" s="97" t="s">
        <v>717</v>
      </c>
      <c r="B776" s="124"/>
      <c r="C776" s="97"/>
    </row>
    <row r="777" spans="1:3" s="167" customFormat="1" ht="19.5" customHeight="1">
      <c r="A777" s="97" t="s">
        <v>718</v>
      </c>
      <c r="B777" s="124"/>
      <c r="C777" s="97"/>
    </row>
    <row r="778" spans="1:3" s="167" customFormat="1" ht="19.5" customHeight="1">
      <c r="A778" s="97" t="s">
        <v>719</v>
      </c>
      <c r="B778" s="124"/>
      <c r="C778" s="97"/>
    </row>
    <row r="779" spans="1:3" s="167" customFormat="1" ht="19.5" customHeight="1">
      <c r="A779" s="97" t="s">
        <v>720</v>
      </c>
      <c r="B779" s="175">
        <f>SUM(B780:B781)</f>
        <v>0</v>
      </c>
      <c r="C779" s="97"/>
    </row>
    <row r="780" spans="1:3" s="167" customFormat="1" ht="19.5" customHeight="1">
      <c r="A780" s="97" t="s">
        <v>721</v>
      </c>
      <c r="B780" s="124"/>
      <c r="C780" s="97"/>
    </row>
    <row r="781" spans="1:3" s="167" customFormat="1" ht="19.5" customHeight="1">
      <c r="A781" s="97" t="s">
        <v>722</v>
      </c>
      <c r="B781" s="124"/>
      <c r="C781" s="97"/>
    </row>
    <row r="782" spans="1:3" s="167" customFormat="1" ht="19.5" customHeight="1">
      <c r="A782" s="97" t="s">
        <v>723</v>
      </c>
      <c r="B782" s="175">
        <f>SUM(B783:B784)</f>
        <v>0</v>
      </c>
      <c r="C782" s="97"/>
    </row>
    <row r="783" spans="1:3" s="167" customFormat="1" ht="19.5" customHeight="1">
      <c r="A783" s="97" t="s">
        <v>724</v>
      </c>
      <c r="B783" s="124"/>
      <c r="C783" s="97"/>
    </row>
    <row r="784" spans="1:3" s="167" customFormat="1" ht="19.5" customHeight="1">
      <c r="A784" s="97" t="s">
        <v>725</v>
      </c>
      <c r="B784" s="124"/>
      <c r="C784" s="97"/>
    </row>
    <row r="785" spans="1:3" s="167" customFormat="1" ht="19.5" customHeight="1">
      <c r="A785" s="97" t="s">
        <v>726</v>
      </c>
      <c r="B785" s="124"/>
      <c r="C785" s="97"/>
    </row>
    <row r="786" spans="1:3" s="167" customFormat="1" ht="19.5" customHeight="1">
      <c r="A786" s="97" t="s">
        <v>727</v>
      </c>
      <c r="B786" s="124"/>
      <c r="C786" s="97"/>
    </row>
    <row r="787" spans="1:3" s="167" customFormat="1" ht="19.5" customHeight="1">
      <c r="A787" s="97" t="s">
        <v>728</v>
      </c>
      <c r="B787" s="175">
        <f>SUM(B788:B792)</f>
        <v>0</v>
      </c>
      <c r="C787" s="97"/>
    </row>
    <row r="788" spans="1:3" s="167" customFormat="1" ht="19.5" customHeight="1">
      <c r="A788" s="97" t="s">
        <v>729</v>
      </c>
      <c r="B788" s="124"/>
      <c r="C788" s="97"/>
    </row>
    <row r="789" spans="1:3" s="167" customFormat="1" ht="19.5" customHeight="1">
      <c r="A789" s="97" t="s">
        <v>730</v>
      </c>
      <c r="B789" s="124"/>
      <c r="C789" s="97"/>
    </row>
    <row r="790" spans="1:3" s="167" customFormat="1" ht="19.5" customHeight="1">
      <c r="A790" s="97" t="s">
        <v>731</v>
      </c>
      <c r="B790" s="124"/>
      <c r="C790" s="97"/>
    </row>
    <row r="791" spans="1:3" s="167" customFormat="1" ht="19.5" customHeight="1">
      <c r="A791" s="97" t="s">
        <v>732</v>
      </c>
      <c r="B791" s="124"/>
      <c r="C791" s="97"/>
    </row>
    <row r="792" spans="1:3" s="167" customFormat="1" ht="19.5" customHeight="1">
      <c r="A792" s="97" t="s">
        <v>733</v>
      </c>
      <c r="B792" s="124"/>
      <c r="C792" s="97"/>
    </row>
    <row r="793" spans="1:3" s="167" customFormat="1" ht="19.5" customHeight="1">
      <c r="A793" s="97" t="s">
        <v>734</v>
      </c>
      <c r="B793" s="124"/>
      <c r="C793" s="97"/>
    </row>
    <row r="794" spans="1:3" s="167" customFormat="1" ht="19.5" customHeight="1">
      <c r="A794" s="97" t="s">
        <v>735</v>
      </c>
      <c r="B794" s="124"/>
      <c r="C794" s="97"/>
    </row>
    <row r="795" spans="1:3" s="167" customFormat="1" ht="19.5" customHeight="1">
      <c r="A795" s="97" t="s">
        <v>736</v>
      </c>
      <c r="B795" s="175">
        <f>SUM(B796:B809)</f>
        <v>0</v>
      </c>
      <c r="C795" s="97"/>
    </row>
    <row r="796" spans="1:3" s="167" customFormat="1" ht="19.5" customHeight="1">
      <c r="A796" s="97" t="s">
        <v>138</v>
      </c>
      <c r="B796" s="124"/>
      <c r="C796" s="97"/>
    </row>
    <row r="797" spans="1:3" s="167" customFormat="1" ht="19.5" customHeight="1">
      <c r="A797" s="97" t="s">
        <v>139</v>
      </c>
      <c r="B797" s="124"/>
      <c r="C797" s="97"/>
    </row>
    <row r="798" spans="1:3" s="167" customFormat="1" ht="19.5" customHeight="1">
      <c r="A798" s="97" t="s">
        <v>140</v>
      </c>
      <c r="B798" s="124"/>
      <c r="C798" s="97"/>
    </row>
    <row r="799" spans="1:3" s="167" customFormat="1" ht="19.5" customHeight="1">
      <c r="A799" s="97" t="s">
        <v>737</v>
      </c>
      <c r="B799" s="124"/>
      <c r="C799" s="97"/>
    </row>
    <row r="800" spans="1:3" s="167" customFormat="1" ht="19.5" customHeight="1">
      <c r="A800" s="97" t="s">
        <v>738</v>
      </c>
      <c r="B800" s="124"/>
      <c r="C800" s="97"/>
    </row>
    <row r="801" spans="1:3" s="167" customFormat="1" ht="19.5" customHeight="1">
      <c r="A801" s="97" t="s">
        <v>739</v>
      </c>
      <c r="B801" s="124"/>
      <c r="C801" s="97"/>
    </row>
    <row r="802" spans="1:3" s="167" customFormat="1" ht="19.5" customHeight="1">
      <c r="A802" s="97" t="s">
        <v>740</v>
      </c>
      <c r="B802" s="124"/>
      <c r="C802" s="97"/>
    </row>
    <row r="803" spans="1:3" s="167" customFormat="1" ht="19.5" customHeight="1">
      <c r="A803" s="97" t="s">
        <v>741</v>
      </c>
      <c r="B803" s="124"/>
      <c r="C803" s="97"/>
    </row>
    <row r="804" spans="1:3" s="167" customFormat="1" ht="19.5" customHeight="1">
      <c r="A804" s="97" t="s">
        <v>742</v>
      </c>
      <c r="B804" s="124"/>
      <c r="C804" s="97"/>
    </row>
    <row r="805" spans="1:3" s="167" customFormat="1" ht="19.5" customHeight="1">
      <c r="A805" s="97" t="s">
        <v>743</v>
      </c>
      <c r="B805" s="124"/>
      <c r="C805" s="97"/>
    </row>
    <row r="806" spans="1:3" s="167" customFormat="1" ht="19.5" customHeight="1">
      <c r="A806" s="97" t="s">
        <v>181</v>
      </c>
      <c r="B806" s="124"/>
      <c r="C806" s="97"/>
    </row>
    <row r="807" spans="1:3" s="167" customFormat="1" ht="19.5" customHeight="1">
      <c r="A807" s="97" t="s">
        <v>744</v>
      </c>
      <c r="B807" s="124"/>
      <c r="C807" s="97"/>
    </row>
    <row r="808" spans="1:3" s="167" customFormat="1" ht="19.5" customHeight="1">
      <c r="A808" s="97" t="s">
        <v>147</v>
      </c>
      <c r="B808" s="124"/>
      <c r="C808" s="97"/>
    </row>
    <row r="809" spans="1:3" s="167" customFormat="1" ht="19.5" customHeight="1">
      <c r="A809" s="97" t="s">
        <v>745</v>
      </c>
      <c r="B809" s="124"/>
      <c r="C809" s="97"/>
    </row>
    <row r="810" spans="1:3" s="167" customFormat="1" ht="19.5" customHeight="1">
      <c r="A810" s="97" t="s">
        <v>746</v>
      </c>
      <c r="B810" s="124"/>
      <c r="C810" s="97"/>
    </row>
    <row r="811" spans="1:3" s="167" customFormat="1" ht="19.5" customHeight="1">
      <c r="A811" s="97" t="s">
        <v>747</v>
      </c>
      <c r="B811" s="175">
        <f>SUM(B812,B824,B825,B828,B829,B830,)</f>
        <v>40170</v>
      </c>
      <c r="C811" s="97"/>
    </row>
    <row r="812" spans="1:3" s="167" customFormat="1" ht="19.5" customHeight="1">
      <c r="A812" s="97" t="s">
        <v>748</v>
      </c>
      <c r="B812" s="175">
        <f>SUM(B813:B823)</f>
        <v>20494</v>
      </c>
      <c r="C812" s="97"/>
    </row>
    <row r="813" spans="1:3" s="167" customFormat="1" ht="19.5" customHeight="1">
      <c r="A813" s="97" t="s">
        <v>749</v>
      </c>
      <c r="B813" s="124">
        <v>13935</v>
      </c>
      <c r="C813" s="97"/>
    </row>
    <row r="814" spans="1:3" s="167" customFormat="1" ht="19.5" customHeight="1">
      <c r="A814" s="97" t="s">
        <v>750</v>
      </c>
      <c r="B814" s="124"/>
      <c r="C814" s="97"/>
    </row>
    <row r="815" spans="1:3" s="167" customFormat="1" ht="19.5" customHeight="1">
      <c r="A815" s="97" t="s">
        <v>751</v>
      </c>
      <c r="B815" s="124"/>
      <c r="C815" s="97"/>
    </row>
    <row r="816" spans="1:3" s="167" customFormat="1" ht="19.5" customHeight="1">
      <c r="A816" s="97" t="s">
        <v>752</v>
      </c>
      <c r="B816" s="124">
        <v>4927</v>
      </c>
      <c r="C816" s="97"/>
    </row>
    <row r="817" spans="1:3" s="167" customFormat="1" ht="19.5" customHeight="1">
      <c r="A817" s="97" t="s">
        <v>753</v>
      </c>
      <c r="B817" s="124"/>
      <c r="C817" s="97"/>
    </row>
    <row r="818" spans="1:3" s="167" customFormat="1" ht="19.5" customHeight="1">
      <c r="A818" s="97" t="s">
        <v>754</v>
      </c>
      <c r="B818" s="124"/>
      <c r="C818" s="97"/>
    </row>
    <row r="819" spans="1:3" s="167" customFormat="1" ht="19.5" customHeight="1">
      <c r="A819" s="97" t="s">
        <v>755</v>
      </c>
      <c r="B819" s="124"/>
      <c r="C819" s="97"/>
    </row>
    <row r="820" spans="1:3" s="167" customFormat="1" ht="19.5" customHeight="1">
      <c r="A820" s="97" t="s">
        <v>756</v>
      </c>
      <c r="B820" s="124"/>
      <c r="C820" s="97"/>
    </row>
    <row r="821" spans="1:3" s="167" customFormat="1" ht="19.5" customHeight="1">
      <c r="A821" s="97" t="s">
        <v>757</v>
      </c>
      <c r="B821" s="124"/>
      <c r="C821" s="97"/>
    </row>
    <row r="822" spans="1:3" s="167" customFormat="1" ht="19.5" customHeight="1">
      <c r="A822" s="97" t="s">
        <v>758</v>
      </c>
      <c r="B822" s="124"/>
      <c r="C822" s="97"/>
    </row>
    <row r="823" spans="1:3" s="167" customFormat="1" ht="19.5" customHeight="1">
      <c r="A823" s="97" t="s">
        <v>759</v>
      </c>
      <c r="B823" s="124">
        <v>1632</v>
      </c>
      <c r="C823" s="97"/>
    </row>
    <row r="824" spans="1:3" s="167" customFormat="1" ht="19.5" customHeight="1">
      <c r="A824" s="97" t="s">
        <v>760</v>
      </c>
      <c r="B824" s="124">
        <v>240</v>
      </c>
      <c r="C824" s="97"/>
    </row>
    <row r="825" spans="1:3" s="167" customFormat="1" ht="18.75" customHeight="1">
      <c r="A825" s="97" t="s">
        <v>761</v>
      </c>
      <c r="B825" s="175">
        <f>SUM(B826:B827)</f>
        <v>1335</v>
      </c>
      <c r="C825" s="97"/>
    </row>
    <row r="826" spans="1:3" s="167" customFormat="1" ht="19.5" customHeight="1">
      <c r="A826" s="97" t="s">
        <v>762</v>
      </c>
      <c r="B826" s="124"/>
      <c r="C826" s="97"/>
    </row>
    <row r="827" spans="1:3" s="167" customFormat="1" ht="19.5" customHeight="1">
      <c r="A827" s="97" t="s">
        <v>763</v>
      </c>
      <c r="B827" s="124">
        <v>1335</v>
      </c>
      <c r="C827" s="97"/>
    </row>
    <row r="828" spans="1:3" s="167" customFormat="1" ht="19.5" customHeight="1">
      <c r="A828" s="97" t="s">
        <v>764</v>
      </c>
      <c r="B828" s="124">
        <v>15915</v>
      </c>
      <c r="C828" s="97"/>
    </row>
    <row r="829" spans="1:3" s="167" customFormat="1" ht="19.5" customHeight="1">
      <c r="A829" s="97" t="s">
        <v>765</v>
      </c>
      <c r="B829" s="124"/>
      <c r="C829" s="97"/>
    </row>
    <row r="830" spans="1:3" s="167" customFormat="1" ht="19.5" customHeight="1">
      <c r="A830" s="97" t="s">
        <v>766</v>
      </c>
      <c r="B830" s="124">
        <v>2186</v>
      </c>
      <c r="C830" s="97"/>
    </row>
    <row r="831" spans="1:3" s="167" customFormat="1" ht="19.5" customHeight="1">
      <c r="A831" s="97" t="s">
        <v>767</v>
      </c>
      <c r="B831" s="175">
        <f>SUM(B832,B857,B885,B912,B923,B934,B940,B947,B954,B958,)</f>
        <v>2983</v>
      </c>
      <c r="C831" s="97"/>
    </row>
    <row r="832" spans="1:3" s="167" customFormat="1" ht="19.5" customHeight="1">
      <c r="A832" s="97" t="s">
        <v>768</v>
      </c>
      <c r="B832" s="175">
        <f>SUM(B833:B856)</f>
        <v>1953</v>
      </c>
      <c r="C832" s="97"/>
    </row>
    <row r="833" spans="1:3" s="167" customFormat="1" ht="19.5" customHeight="1">
      <c r="A833" s="97" t="s">
        <v>749</v>
      </c>
      <c r="B833" s="124">
        <v>1270</v>
      </c>
      <c r="C833" s="97"/>
    </row>
    <row r="834" spans="1:3" s="167" customFormat="1" ht="19.5" customHeight="1">
      <c r="A834" s="97" t="s">
        <v>750</v>
      </c>
      <c r="B834" s="124"/>
      <c r="C834" s="97"/>
    </row>
    <row r="835" spans="1:3" s="167" customFormat="1" ht="19.5" customHeight="1">
      <c r="A835" s="97" t="s">
        <v>751</v>
      </c>
      <c r="B835" s="124"/>
      <c r="C835" s="97"/>
    </row>
    <row r="836" spans="1:3" s="167" customFormat="1" ht="19.5" customHeight="1">
      <c r="A836" s="97" t="s">
        <v>769</v>
      </c>
      <c r="B836" s="124"/>
      <c r="C836" s="97"/>
    </row>
    <row r="837" spans="1:3" s="167" customFormat="1" ht="19.5" customHeight="1">
      <c r="A837" s="97" t="s">
        <v>770</v>
      </c>
      <c r="B837" s="124"/>
      <c r="C837" s="97"/>
    </row>
    <row r="838" spans="1:3" s="167" customFormat="1" ht="19.5" customHeight="1">
      <c r="A838" s="97" t="s">
        <v>771</v>
      </c>
      <c r="B838" s="124"/>
      <c r="C838" s="97"/>
    </row>
    <row r="839" spans="1:3" s="167" customFormat="1" ht="19.5" customHeight="1">
      <c r="A839" s="97" t="s">
        <v>772</v>
      </c>
      <c r="B839" s="124"/>
      <c r="C839" s="97"/>
    </row>
    <row r="840" spans="1:3" s="167" customFormat="1" ht="19.5" customHeight="1">
      <c r="A840" s="97" t="s">
        <v>773</v>
      </c>
      <c r="B840" s="124">
        <v>10</v>
      </c>
      <c r="C840" s="97"/>
    </row>
    <row r="841" spans="1:3" s="167" customFormat="1" ht="19.5" customHeight="1">
      <c r="A841" s="97" t="s">
        <v>774</v>
      </c>
      <c r="B841" s="124"/>
      <c r="C841" s="97"/>
    </row>
    <row r="842" spans="1:3" s="167" customFormat="1" ht="19.5" customHeight="1">
      <c r="A842" s="97" t="s">
        <v>775</v>
      </c>
      <c r="B842" s="124"/>
      <c r="C842" s="97"/>
    </row>
    <row r="843" spans="1:3" s="167" customFormat="1" ht="19.5" customHeight="1">
      <c r="A843" s="97" t="s">
        <v>776</v>
      </c>
      <c r="B843" s="124"/>
      <c r="C843" s="97"/>
    </row>
    <row r="844" spans="1:3" s="167" customFormat="1" ht="19.5" customHeight="1">
      <c r="A844" s="97" t="s">
        <v>777</v>
      </c>
      <c r="B844" s="124"/>
      <c r="C844" s="97"/>
    </row>
    <row r="845" spans="1:3" s="167" customFormat="1" ht="19.5" customHeight="1">
      <c r="A845" s="97" t="s">
        <v>778</v>
      </c>
      <c r="B845" s="124"/>
      <c r="C845" s="97"/>
    </row>
    <row r="846" spans="1:3" s="167" customFormat="1" ht="19.5" customHeight="1">
      <c r="A846" s="97" t="s">
        <v>779</v>
      </c>
      <c r="B846" s="124"/>
      <c r="C846" s="97"/>
    </row>
    <row r="847" spans="1:3" s="167" customFormat="1" ht="19.5" customHeight="1">
      <c r="A847" s="97" t="s">
        <v>780</v>
      </c>
      <c r="B847" s="124"/>
      <c r="C847" s="97"/>
    </row>
    <row r="848" spans="1:3" s="167" customFormat="1" ht="19.5" customHeight="1">
      <c r="A848" s="97" t="s">
        <v>781</v>
      </c>
      <c r="B848" s="124">
        <v>60</v>
      </c>
      <c r="C848" s="97"/>
    </row>
    <row r="849" spans="1:3" s="167" customFormat="1" ht="19.5" customHeight="1">
      <c r="A849" s="97" t="s">
        <v>782</v>
      </c>
      <c r="B849" s="124"/>
      <c r="C849" s="97"/>
    </row>
    <row r="850" spans="1:3" s="167" customFormat="1" ht="19.5" customHeight="1">
      <c r="A850" s="97" t="s">
        <v>783</v>
      </c>
      <c r="B850" s="124"/>
      <c r="C850" s="97"/>
    </row>
    <row r="851" spans="1:3" s="167" customFormat="1" ht="19.5" customHeight="1">
      <c r="A851" s="97" t="s">
        <v>784</v>
      </c>
      <c r="B851" s="124"/>
      <c r="C851" s="97"/>
    </row>
    <row r="852" spans="1:3" s="167" customFormat="1" ht="19.5" customHeight="1">
      <c r="A852" s="97" t="s">
        <v>785</v>
      </c>
      <c r="B852" s="124"/>
      <c r="C852" s="97"/>
    </row>
    <row r="853" spans="1:3" s="167" customFormat="1" ht="19.5" customHeight="1">
      <c r="A853" s="97" t="s">
        <v>786</v>
      </c>
      <c r="B853" s="124"/>
      <c r="C853" s="97"/>
    </row>
    <row r="854" spans="1:3" s="167" customFormat="1" ht="19.5" customHeight="1">
      <c r="A854" s="97" t="s">
        <v>787</v>
      </c>
      <c r="B854" s="124"/>
      <c r="C854" s="97"/>
    </row>
    <row r="855" spans="1:3" s="167" customFormat="1" ht="19.5" customHeight="1">
      <c r="A855" s="97" t="s">
        <v>788</v>
      </c>
      <c r="B855" s="124"/>
      <c r="C855" s="97"/>
    </row>
    <row r="856" spans="1:3" s="167" customFormat="1" ht="19.5" customHeight="1">
      <c r="A856" s="97" t="s">
        <v>789</v>
      </c>
      <c r="B856" s="124">
        <v>613</v>
      </c>
      <c r="C856" s="97"/>
    </row>
    <row r="857" spans="1:3" s="167" customFormat="1" ht="19.5" customHeight="1">
      <c r="A857" s="97" t="s">
        <v>790</v>
      </c>
      <c r="B857" s="175">
        <f>SUM(B858:B884)</f>
        <v>7</v>
      </c>
      <c r="C857" s="97"/>
    </row>
    <row r="858" spans="1:3" s="167" customFormat="1" ht="19.5" customHeight="1">
      <c r="A858" s="97" t="s">
        <v>749</v>
      </c>
      <c r="B858" s="124"/>
      <c r="C858" s="97"/>
    </row>
    <row r="859" spans="1:3" s="167" customFormat="1" ht="19.5" customHeight="1">
      <c r="A859" s="97" t="s">
        <v>750</v>
      </c>
      <c r="B859" s="124"/>
      <c r="C859" s="97"/>
    </row>
    <row r="860" spans="1:3" s="167" customFormat="1" ht="19.5" customHeight="1">
      <c r="A860" s="97" t="s">
        <v>751</v>
      </c>
      <c r="B860" s="124"/>
      <c r="C860" s="97"/>
    </row>
    <row r="861" spans="1:3" s="167" customFormat="1" ht="19.5" customHeight="1">
      <c r="A861" s="97" t="s">
        <v>791</v>
      </c>
      <c r="B861" s="124"/>
      <c r="C861" s="97"/>
    </row>
    <row r="862" spans="1:3" s="167" customFormat="1" ht="19.5" customHeight="1">
      <c r="A862" s="97" t="s">
        <v>792</v>
      </c>
      <c r="B862" s="124"/>
      <c r="C862" s="97"/>
    </row>
    <row r="863" spans="1:3" s="167" customFormat="1" ht="19.5" customHeight="1">
      <c r="A863" s="97" t="s">
        <v>793</v>
      </c>
      <c r="B863" s="124"/>
      <c r="C863" s="97"/>
    </row>
    <row r="864" spans="1:3" s="167" customFormat="1" ht="19.5" customHeight="1">
      <c r="A864" s="97" t="s">
        <v>794</v>
      </c>
      <c r="B864" s="124"/>
      <c r="C864" s="97"/>
    </row>
    <row r="865" spans="1:3" s="167" customFormat="1" ht="19.5" customHeight="1">
      <c r="A865" s="97" t="s">
        <v>795</v>
      </c>
      <c r="B865" s="124"/>
      <c r="C865" s="97"/>
    </row>
    <row r="866" spans="1:3" s="167" customFormat="1" ht="19.5" customHeight="1">
      <c r="A866" s="97" t="s">
        <v>796</v>
      </c>
      <c r="B866" s="124"/>
      <c r="C866" s="97"/>
    </row>
    <row r="867" spans="1:3" s="167" customFormat="1" ht="19.5" customHeight="1">
      <c r="A867" s="97" t="s">
        <v>797</v>
      </c>
      <c r="B867" s="124"/>
      <c r="C867" s="97"/>
    </row>
    <row r="868" spans="1:3" s="167" customFormat="1" ht="19.5" customHeight="1">
      <c r="A868" s="97" t="s">
        <v>798</v>
      </c>
      <c r="B868" s="124"/>
      <c r="C868" s="97"/>
    </row>
    <row r="869" spans="1:3" s="167" customFormat="1" ht="19.5" customHeight="1">
      <c r="A869" s="97" t="s">
        <v>799</v>
      </c>
      <c r="B869" s="124"/>
      <c r="C869" s="97"/>
    </row>
    <row r="870" spans="1:3" s="167" customFormat="1" ht="19.5" customHeight="1">
      <c r="A870" s="97" t="s">
        <v>800</v>
      </c>
      <c r="B870" s="124"/>
      <c r="C870" s="97"/>
    </row>
    <row r="871" spans="1:3" s="167" customFormat="1" ht="19.5" customHeight="1">
      <c r="A871" s="97" t="s">
        <v>801</v>
      </c>
      <c r="B871" s="124"/>
      <c r="C871" s="97"/>
    </row>
    <row r="872" spans="1:3" s="167" customFormat="1" ht="19.5" customHeight="1">
      <c r="A872" s="97" t="s">
        <v>802</v>
      </c>
      <c r="B872" s="124"/>
      <c r="C872" s="97"/>
    </row>
    <row r="873" spans="1:3" s="167" customFormat="1" ht="19.5" customHeight="1">
      <c r="A873" s="97" t="s">
        <v>803</v>
      </c>
      <c r="B873" s="124"/>
      <c r="C873" s="97"/>
    </row>
    <row r="874" spans="1:3" s="167" customFormat="1" ht="19.5" customHeight="1">
      <c r="A874" s="97" t="s">
        <v>804</v>
      </c>
      <c r="B874" s="124"/>
      <c r="C874" s="97"/>
    </row>
    <row r="875" spans="1:3" s="167" customFormat="1" ht="19.5" customHeight="1">
      <c r="A875" s="97" t="s">
        <v>805</v>
      </c>
      <c r="B875" s="124"/>
      <c r="C875" s="97"/>
    </row>
    <row r="876" spans="1:3" s="167" customFormat="1" ht="19.5" customHeight="1">
      <c r="A876" s="97" t="s">
        <v>806</v>
      </c>
      <c r="B876" s="124"/>
      <c r="C876" s="97"/>
    </row>
    <row r="877" spans="1:3" s="167" customFormat="1" ht="19.5" customHeight="1">
      <c r="A877" s="97" t="s">
        <v>807</v>
      </c>
      <c r="B877" s="124"/>
      <c r="C877" s="97"/>
    </row>
    <row r="878" spans="1:3" s="167" customFormat="1" ht="20.25" customHeight="1">
      <c r="A878" s="97" t="s">
        <v>808</v>
      </c>
      <c r="B878" s="124"/>
      <c r="C878" s="97"/>
    </row>
    <row r="879" spans="1:3" s="167" customFormat="1" ht="19.5" customHeight="1">
      <c r="A879" s="97" t="s">
        <v>809</v>
      </c>
      <c r="B879" s="124"/>
      <c r="C879" s="97"/>
    </row>
    <row r="880" spans="1:3" s="167" customFormat="1" ht="19.5" customHeight="1">
      <c r="A880" s="97" t="s">
        <v>810</v>
      </c>
      <c r="B880" s="124"/>
      <c r="C880" s="97"/>
    </row>
    <row r="881" spans="1:3" s="167" customFormat="1" ht="19.5" customHeight="1">
      <c r="A881" s="97" t="s">
        <v>811</v>
      </c>
      <c r="B881" s="124"/>
      <c r="C881" s="97"/>
    </row>
    <row r="882" spans="1:3" s="167" customFormat="1" ht="19.5" customHeight="1">
      <c r="A882" s="97" t="s">
        <v>812</v>
      </c>
      <c r="B882" s="124"/>
      <c r="C882" s="97"/>
    </row>
    <row r="883" spans="1:3" s="167" customFormat="1" ht="19.5" customHeight="1">
      <c r="A883" s="97" t="s">
        <v>813</v>
      </c>
      <c r="B883" s="124"/>
      <c r="C883" s="97"/>
    </row>
    <row r="884" spans="1:3" s="167" customFormat="1" ht="19.5" customHeight="1">
      <c r="A884" s="97" t="s">
        <v>814</v>
      </c>
      <c r="B884" s="124">
        <v>7</v>
      </c>
      <c r="C884" s="97"/>
    </row>
    <row r="885" spans="1:3" s="167" customFormat="1" ht="19.5" customHeight="1">
      <c r="A885" s="97" t="s">
        <v>815</v>
      </c>
      <c r="B885" s="175">
        <f>SUM(B886:B911)</f>
        <v>0</v>
      </c>
      <c r="C885" s="97"/>
    </row>
    <row r="886" spans="1:3" s="167" customFormat="1" ht="19.5" customHeight="1">
      <c r="A886" s="97" t="s">
        <v>749</v>
      </c>
      <c r="B886" s="124"/>
      <c r="C886" s="97"/>
    </row>
    <row r="887" spans="1:3" s="167" customFormat="1" ht="19.5" customHeight="1">
      <c r="A887" s="97" t="s">
        <v>750</v>
      </c>
      <c r="B887" s="124"/>
      <c r="C887" s="97"/>
    </row>
    <row r="888" spans="1:3" s="167" customFormat="1" ht="19.5" customHeight="1">
      <c r="A888" s="97" t="s">
        <v>751</v>
      </c>
      <c r="B888" s="124"/>
      <c r="C888" s="97"/>
    </row>
    <row r="889" spans="1:3" s="167" customFormat="1" ht="19.5" customHeight="1">
      <c r="A889" s="97" t="s">
        <v>816</v>
      </c>
      <c r="B889" s="124"/>
      <c r="C889" s="97"/>
    </row>
    <row r="890" spans="1:3" s="167" customFormat="1" ht="19.5" customHeight="1">
      <c r="A890" s="97" t="s">
        <v>817</v>
      </c>
      <c r="B890" s="124"/>
      <c r="C890" s="97"/>
    </row>
    <row r="891" spans="1:3" s="167" customFormat="1" ht="19.5" customHeight="1">
      <c r="A891" s="97" t="s">
        <v>818</v>
      </c>
      <c r="B891" s="124"/>
      <c r="C891" s="97"/>
    </row>
    <row r="892" spans="1:3" s="167" customFormat="1" ht="19.5" customHeight="1">
      <c r="A892" s="97" t="s">
        <v>819</v>
      </c>
      <c r="B892" s="124"/>
      <c r="C892" s="97"/>
    </row>
    <row r="893" spans="1:3" s="167" customFormat="1" ht="19.5" customHeight="1">
      <c r="A893" s="97" t="s">
        <v>820</v>
      </c>
      <c r="B893" s="124"/>
      <c r="C893" s="97"/>
    </row>
    <row r="894" spans="1:3" s="167" customFormat="1" ht="19.5" customHeight="1">
      <c r="A894" s="97" t="s">
        <v>821</v>
      </c>
      <c r="B894" s="124"/>
      <c r="C894" s="97"/>
    </row>
    <row r="895" spans="1:3" s="167" customFormat="1" ht="19.5" customHeight="1">
      <c r="A895" s="97" t="s">
        <v>822</v>
      </c>
      <c r="B895" s="124"/>
      <c r="C895" s="97"/>
    </row>
    <row r="896" spans="1:3" s="167" customFormat="1" ht="19.5" customHeight="1">
      <c r="A896" s="97" t="s">
        <v>823</v>
      </c>
      <c r="B896" s="124"/>
      <c r="C896" s="97"/>
    </row>
    <row r="897" spans="1:3" s="167" customFormat="1" ht="19.5" customHeight="1">
      <c r="A897" s="97" t="s">
        <v>824</v>
      </c>
      <c r="B897" s="124"/>
      <c r="C897" s="97"/>
    </row>
    <row r="898" spans="1:3" s="167" customFormat="1" ht="19.5" customHeight="1">
      <c r="A898" s="97" t="s">
        <v>825</v>
      </c>
      <c r="B898" s="124"/>
      <c r="C898" s="97"/>
    </row>
    <row r="899" spans="1:3" s="167" customFormat="1" ht="19.5" customHeight="1">
      <c r="A899" s="97" t="s">
        <v>826</v>
      </c>
      <c r="B899" s="124"/>
      <c r="C899" s="97"/>
    </row>
    <row r="900" spans="1:3" s="167" customFormat="1" ht="19.5" customHeight="1">
      <c r="A900" s="97" t="s">
        <v>827</v>
      </c>
      <c r="B900" s="124"/>
      <c r="C900" s="97"/>
    </row>
    <row r="901" spans="1:3" s="167" customFormat="1" ht="19.5" customHeight="1">
      <c r="A901" s="97" t="s">
        <v>828</v>
      </c>
      <c r="B901" s="124"/>
      <c r="C901" s="97"/>
    </row>
    <row r="902" spans="1:3" s="167" customFormat="1" ht="19.5" customHeight="1">
      <c r="A902" s="97" t="s">
        <v>829</v>
      </c>
      <c r="B902" s="124"/>
      <c r="C902" s="97"/>
    </row>
    <row r="903" spans="1:3" s="167" customFormat="1" ht="19.5" customHeight="1">
      <c r="A903" s="97" t="s">
        <v>830</v>
      </c>
      <c r="B903" s="124"/>
      <c r="C903" s="97"/>
    </row>
    <row r="904" spans="1:3" s="167" customFormat="1" ht="19.5" customHeight="1">
      <c r="A904" s="97" t="s">
        <v>831</v>
      </c>
      <c r="B904" s="124"/>
      <c r="C904" s="97"/>
    </row>
    <row r="905" spans="1:3" s="167" customFormat="1" ht="19.5" customHeight="1">
      <c r="A905" s="97" t="s">
        <v>832</v>
      </c>
      <c r="B905" s="124"/>
      <c r="C905" s="97"/>
    </row>
    <row r="906" spans="1:3" s="167" customFormat="1" ht="19.5" customHeight="1">
      <c r="A906" s="97" t="s">
        <v>833</v>
      </c>
      <c r="B906" s="124"/>
      <c r="C906" s="97"/>
    </row>
    <row r="907" spans="1:3" s="167" customFormat="1" ht="19.5" customHeight="1">
      <c r="A907" s="97" t="s">
        <v>834</v>
      </c>
      <c r="B907" s="124"/>
      <c r="C907" s="97"/>
    </row>
    <row r="908" spans="1:3" s="167" customFormat="1" ht="19.5" customHeight="1">
      <c r="A908" s="97" t="s">
        <v>807</v>
      </c>
      <c r="B908" s="124"/>
      <c r="C908" s="97"/>
    </row>
    <row r="909" spans="1:3" s="167" customFormat="1" ht="19.5" customHeight="1">
      <c r="A909" s="97" t="s">
        <v>835</v>
      </c>
      <c r="B909" s="124"/>
      <c r="C909" s="97"/>
    </row>
    <row r="910" spans="1:3" s="167" customFormat="1" ht="19.5" customHeight="1">
      <c r="A910" s="97" t="s">
        <v>836</v>
      </c>
      <c r="B910" s="124"/>
      <c r="C910" s="97"/>
    </row>
    <row r="911" spans="1:3" s="167" customFormat="1" ht="19.5" customHeight="1">
      <c r="A911" s="97" t="s">
        <v>837</v>
      </c>
      <c r="B911" s="124"/>
      <c r="C911" s="97"/>
    </row>
    <row r="912" spans="1:3" s="167" customFormat="1" ht="19.5" customHeight="1">
      <c r="A912" s="97" t="s">
        <v>838</v>
      </c>
      <c r="B912" s="175">
        <f>SUM(B913:B922)</f>
        <v>622</v>
      </c>
      <c r="C912" s="97"/>
    </row>
    <row r="913" spans="1:3" s="167" customFormat="1" ht="19.5" customHeight="1">
      <c r="A913" s="97" t="s">
        <v>749</v>
      </c>
      <c r="B913" s="124">
        <v>208</v>
      </c>
      <c r="C913" s="97"/>
    </row>
    <row r="914" spans="1:3" s="167" customFormat="1" ht="19.5" customHeight="1">
      <c r="A914" s="97" t="s">
        <v>750</v>
      </c>
      <c r="B914" s="124"/>
      <c r="C914" s="97"/>
    </row>
    <row r="915" spans="1:3" s="167" customFormat="1" ht="19.5" customHeight="1">
      <c r="A915" s="97" t="s">
        <v>751</v>
      </c>
      <c r="B915" s="124"/>
      <c r="C915" s="97"/>
    </row>
    <row r="916" spans="1:3" s="167" customFormat="1" ht="19.5" customHeight="1">
      <c r="A916" s="97" t="s">
        <v>839</v>
      </c>
      <c r="B916" s="124">
        <v>414</v>
      </c>
      <c r="C916" s="97"/>
    </row>
    <row r="917" spans="1:3" s="167" customFormat="1" ht="19.5" customHeight="1">
      <c r="A917" s="97" t="s">
        <v>840</v>
      </c>
      <c r="B917" s="124"/>
      <c r="C917" s="97"/>
    </row>
    <row r="918" spans="1:3" s="167" customFormat="1" ht="19.5" customHeight="1">
      <c r="A918" s="97" t="s">
        <v>841</v>
      </c>
      <c r="B918" s="124"/>
      <c r="C918" s="97"/>
    </row>
    <row r="919" spans="1:3" s="167" customFormat="1" ht="19.5" customHeight="1">
      <c r="A919" s="97" t="s">
        <v>842</v>
      </c>
      <c r="B919" s="124"/>
      <c r="C919" s="97"/>
    </row>
    <row r="920" spans="1:3" s="167" customFormat="1" ht="19.5" customHeight="1">
      <c r="A920" s="97" t="s">
        <v>843</v>
      </c>
      <c r="B920" s="124"/>
      <c r="C920" s="97"/>
    </row>
    <row r="921" spans="1:3" s="167" customFormat="1" ht="19.5" customHeight="1">
      <c r="A921" s="97" t="s">
        <v>844</v>
      </c>
      <c r="B921" s="124"/>
      <c r="C921" s="97"/>
    </row>
    <row r="922" spans="1:3" s="167" customFormat="1" ht="19.5" customHeight="1">
      <c r="A922" s="97" t="s">
        <v>845</v>
      </c>
      <c r="B922" s="124"/>
      <c r="C922" s="97"/>
    </row>
    <row r="923" spans="1:3" s="167" customFormat="1" ht="19.5" customHeight="1">
      <c r="A923" s="97" t="s">
        <v>846</v>
      </c>
      <c r="B923" s="175">
        <f>SUM(B924:B933)</f>
        <v>8</v>
      </c>
      <c r="C923" s="97"/>
    </row>
    <row r="924" spans="1:3" s="167" customFormat="1" ht="19.5" customHeight="1">
      <c r="A924" s="97" t="s">
        <v>749</v>
      </c>
      <c r="B924" s="124"/>
      <c r="C924" s="97"/>
    </row>
    <row r="925" spans="1:3" s="167" customFormat="1" ht="19.5" customHeight="1">
      <c r="A925" s="97" t="s">
        <v>750</v>
      </c>
      <c r="B925" s="124"/>
      <c r="C925" s="97"/>
    </row>
    <row r="926" spans="1:3" s="167" customFormat="1" ht="19.5" customHeight="1">
      <c r="A926" s="97" t="s">
        <v>751</v>
      </c>
      <c r="B926" s="124"/>
      <c r="C926" s="97"/>
    </row>
    <row r="927" spans="1:3" s="167" customFormat="1" ht="19.5" customHeight="1">
      <c r="A927" s="97" t="s">
        <v>847</v>
      </c>
      <c r="B927" s="124"/>
      <c r="C927" s="97"/>
    </row>
    <row r="928" spans="1:3" s="167" customFormat="1" ht="19.5" customHeight="1">
      <c r="A928" s="97" t="s">
        <v>848</v>
      </c>
      <c r="B928" s="124"/>
      <c r="C928" s="97"/>
    </row>
    <row r="929" spans="1:3" s="167" customFormat="1" ht="19.5" customHeight="1">
      <c r="A929" s="97" t="s">
        <v>849</v>
      </c>
      <c r="B929" s="124"/>
      <c r="C929" s="97"/>
    </row>
    <row r="930" spans="1:3" s="167" customFormat="1" ht="19.5" customHeight="1">
      <c r="A930" s="97" t="s">
        <v>850</v>
      </c>
      <c r="B930" s="124"/>
      <c r="C930" s="97"/>
    </row>
    <row r="931" spans="1:3" s="167" customFormat="1" ht="19.5" customHeight="1">
      <c r="A931" s="97" t="s">
        <v>851</v>
      </c>
      <c r="B931" s="124"/>
      <c r="C931" s="97"/>
    </row>
    <row r="932" spans="1:3" s="167" customFormat="1" ht="19.5" customHeight="1">
      <c r="A932" s="97" t="s">
        <v>852</v>
      </c>
      <c r="B932" s="124"/>
      <c r="C932" s="97"/>
    </row>
    <row r="933" spans="1:3" s="167" customFormat="1" ht="19.5" customHeight="1">
      <c r="A933" s="97" t="s">
        <v>853</v>
      </c>
      <c r="B933" s="124">
        <v>8</v>
      </c>
      <c r="C933" s="97"/>
    </row>
    <row r="934" spans="1:3" s="167" customFormat="1" ht="19.5" customHeight="1">
      <c r="A934" s="97" t="s">
        <v>854</v>
      </c>
      <c r="B934" s="175">
        <f>SUM(B935:B939)</f>
        <v>0</v>
      </c>
      <c r="C934" s="97"/>
    </row>
    <row r="935" spans="1:3" s="167" customFormat="1" ht="19.5" customHeight="1">
      <c r="A935" s="97" t="s">
        <v>855</v>
      </c>
      <c r="B935" s="124"/>
      <c r="C935" s="97"/>
    </row>
    <row r="936" spans="1:3" s="167" customFormat="1" ht="19.5" customHeight="1">
      <c r="A936" s="97" t="s">
        <v>856</v>
      </c>
      <c r="B936" s="124"/>
      <c r="C936" s="97"/>
    </row>
    <row r="937" spans="1:3" s="167" customFormat="1" ht="19.5" customHeight="1">
      <c r="A937" s="97" t="s">
        <v>857</v>
      </c>
      <c r="B937" s="124"/>
      <c r="C937" s="97"/>
    </row>
    <row r="938" spans="1:3" s="167" customFormat="1" ht="19.5" customHeight="1">
      <c r="A938" s="97" t="s">
        <v>858</v>
      </c>
      <c r="B938" s="124"/>
      <c r="C938" s="97"/>
    </row>
    <row r="939" spans="1:3" s="167" customFormat="1" ht="19.5" customHeight="1">
      <c r="A939" s="97" t="s">
        <v>859</v>
      </c>
      <c r="B939" s="124"/>
      <c r="C939" s="97"/>
    </row>
    <row r="940" spans="1:3" s="167" customFormat="1" ht="19.5" customHeight="1">
      <c r="A940" s="97" t="s">
        <v>860</v>
      </c>
      <c r="B940" s="175">
        <f>SUM(B941:B946)</f>
        <v>341</v>
      </c>
      <c r="C940" s="97"/>
    </row>
    <row r="941" spans="1:3" s="167" customFormat="1" ht="19.5" customHeight="1">
      <c r="A941" s="97" t="s">
        <v>861</v>
      </c>
      <c r="B941" s="124"/>
      <c r="C941" s="97"/>
    </row>
    <row r="942" spans="1:3" s="167" customFormat="1" ht="19.5" customHeight="1">
      <c r="A942" s="97" t="s">
        <v>862</v>
      </c>
      <c r="B942" s="124"/>
      <c r="C942" s="97"/>
    </row>
    <row r="943" spans="1:3" s="167" customFormat="1" ht="19.5" customHeight="1">
      <c r="A943" s="97" t="s">
        <v>863</v>
      </c>
      <c r="B943" s="124">
        <v>341</v>
      </c>
      <c r="C943" s="97"/>
    </row>
    <row r="944" spans="1:3" s="167" customFormat="1" ht="19.5" customHeight="1">
      <c r="A944" s="97" t="s">
        <v>864</v>
      </c>
      <c r="B944" s="124"/>
      <c r="C944" s="97"/>
    </row>
    <row r="945" spans="1:3" s="167" customFormat="1" ht="19.5" customHeight="1">
      <c r="A945" s="97" t="s">
        <v>865</v>
      </c>
      <c r="B945" s="124"/>
      <c r="C945" s="97"/>
    </row>
    <row r="946" spans="1:3" s="167" customFormat="1" ht="19.5" customHeight="1">
      <c r="A946" s="97" t="s">
        <v>866</v>
      </c>
      <c r="B946" s="124"/>
      <c r="C946" s="97"/>
    </row>
    <row r="947" spans="1:3" s="167" customFormat="1" ht="19.5" customHeight="1">
      <c r="A947" s="97" t="s">
        <v>867</v>
      </c>
      <c r="B947" s="175">
        <f>SUM(B948:B953)</f>
        <v>52</v>
      </c>
      <c r="C947" s="97"/>
    </row>
    <row r="948" spans="1:3" s="167" customFormat="1" ht="19.5" customHeight="1">
      <c r="A948" s="97" t="s">
        <v>868</v>
      </c>
      <c r="B948" s="124"/>
      <c r="C948" s="97"/>
    </row>
    <row r="949" spans="1:3" s="167" customFormat="1" ht="19.5" customHeight="1">
      <c r="A949" s="97" t="s">
        <v>869</v>
      </c>
      <c r="B949" s="124"/>
      <c r="C949" s="97"/>
    </row>
    <row r="950" spans="1:3" s="167" customFormat="1" ht="19.5" customHeight="1">
      <c r="A950" s="97" t="s">
        <v>870</v>
      </c>
      <c r="B950" s="124"/>
      <c r="C950" s="97"/>
    </row>
    <row r="951" spans="1:3" s="167" customFormat="1" ht="19.5" customHeight="1">
      <c r="A951" s="97" t="s">
        <v>871</v>
      </c>
      <c r="B951" s="124"/>
      <c r="C951" s="97"/>
    </row>
    <row r="952" spans="1:3" s="167" customFormat="1" ht="19.5" customHeight="1">
      <c r="A952" s="97" t="s">
        <v>872</v>
      </c>
      <c r="B952" s="124"/>
      <c r="C952" s="97"/>
    </row>
    <row r="953" spans="1:3" s="167" customFormat="1" ht="19.5" customHeight="1">
      <c r="A953" s="97" t="s">
        <v>873</v>
      </c>
      <c r="B953" s="124">
        <v>52</v>
      </c>
      <c r="C953" s="97"/>
    </row>
    <row r="954" spans="1:3" s="167" customFormat="1" ht="19.5" customHeight="1">
      <c r="A954" s="97" t="s">
        <v>874</v>
      </c>
      <c r="B954" s="175">
        <f>SUM(B955:B957)</f>
        <v>0</v>
      </c>
      <c r="C954" s="97"/>
    </row>
    <row r="955" spans="1:3" s="167" customFormat="1" ht="19.5" customHeight="1">
      <c r="A955" s="97" t="s">
        <v>875</v>
      </c>
      <c r="B955" s="124"/>
      <c r="C955" s="97"/>
    </row>
    <row r="956" spans="1:3" s="167" customFormat="1" ht="19.5" customHeight="1">
      <c r="A956" s="97" t="s">
        <v>876</v>
      </c>
      <c r="B956" s="124"/>
      <c r="C956" s="97"/>
    </row>
    <row r="957" spans="1:3" s="167" customFormat="1" ht="19.5" customHeight="1">
      <c r="A957" s="97" t="s">
        <v>877</v>
      </c>
      <c r="B957" s="124"/>
      <c r="C957" s="97"/>
    </row>
    <row r="958" spans="1:3" s="167" customFormat="1" ht="19.5" customHeight="1">
      <c r="A958" s="97" t="s">
        <v>878</v>
      </c>
      <c r="B958" s="175">
        <f>SUM(B959:B960)</f>
        <v>0</v>
      </c>
      <c r="C958" s="97"/>
    </row>
    <row r="959" spans="1:3" s="167" customFormat="1" ht="19.5" customHeight="1">
      <c r="A959" s="97" t="s">
        <v>879</v>
      </c>
      <c r="B959" s="124"/>
      <c r="C959" s="97"/>
    </row>
    <row r="960" spans="1:3" s="167" customFormat="1" ht="19.5" customHeight="1">
      <c r="A960" s="97" t="s">
        <v>880</v>
      </c>
      <c r="B960" s="124"/>
      <c r="C960" s="97"/>
    </row>
    <row r="961" spans="1:3" s="167" customFormat="1" ht="19.5" customHeight="1">
      <c r="A961" s="97" t="s">
        <v>881</v>
      </c>
      <c r="B961" s="175">
        <f>SUM(B962,B985,B995,B1005,B1010,B1017,B1022,)</f>
        <v>448</v>
      </c>
      <c r="C961" s="97"/>
    </row>
    <row r="962" spans="1:3" s="167" customFormat="1" ht="19.5" customHeight="1">
      <c r="A962" s="97" t="s">
        <v>882</v>
      </c>
      <c r="B962" s="175">
        <f>SUM(B963:B984)</f>
        <v>448</v>
      </c>
      <c r="C962" s="97"/>
    </row>
    <row r="963" spans="1:3" s="167" customFormat="1" ht="19.5" customHeight="1">
      <c r="A963" s="97" t="s">
        <v>749</v>
      </c>
      <c r="B963" s="124">
        <v>448</v>
      </c>
      <c r="C963" s="97"/>
    </row>
    <row r="964" spans="1:3" s="167" customFormat="1" ht="19.5" customHeight="1">
      <c r="A964" s="97" t="s">
        <v>750</v>
      </c>
      <c r="B964" s="124"/>
      <c r="C964" s="97"/>
    </row>
    <row r="965" spans="1:3" s="167" customFormat="1" ht="19.5" customHeight="1">
      <c r="A965" s="97" t="s">
        <v>751</v>
      </c>
      <c r="B965" s="124"/>
      <c r="C965" s="97"/>
    </row>
    <row r="966" spans="1:3" s="167" customFormat="1" ht="19.5" customHeight="1">
      <c r="A966" s="97" t="s">
        <v>883</v>
      </c>
      <c r="B966" s="124"/>
      <c r="C966" s="97"/>
    </row>
    <row r="967" spans="1:3" s="167" customFormat="1" ht="19.5" customHeight="1">
      <c r="A967" s="97" t="s">
        <v>884</v>
      </c>
      <c r="B967" s="124"/>
      <c r="C967" s="97"/>
    </row>
    <row r="968" spans="1:3" s="167" customFormat="1" ht="19.5" customHeight="1">
      <c r="A968" s="97" t="s">
        <v>885</v>
      </c>
      <c r="B968" s="124"/>
      <c r="C968" s="97"/>
    </row>
    <row r="969" spans="1:3" s="167" customFormat="1" ht="19.5" customHeight="1">
      <c r="A969" s="97" t="s">
        <v>886</v>
      </c>
      <c r="B969" s="124"/>
      <c r="C969" s="97"/>
    </row>
    <row r="970" spans="1:3" s="167" customFormat="1" ht="19.5" customHeight="1">
      <c r="A970" s="97" t="s">
        <v>887</v>
      </c>
      <c r="B970" s="124"/>
      <c r="C970" s="97"/>
    </row>
    <row r="971" spans="1:3" s="167" customFormat="1" ht="19.5" customHeight="1">
      <c r="A971" s="97" t="s">
        <v>888</v>
      </c>
      <c r="B971" s="124"/>
      <c r="C971" s="97"/>
    </row>
    <row r="972" spans="1:3" s="167" customFormat="1" ht="19.5" customHeight="1">
      <c r="A972" s="97" t="s">
        <v>889</v>
      </c>
      <c r="B972" s="124"/>
      <c r="C972" s="97"/>
    </row>
    <row r="973" spans="1:3" s="167" customFormat="1" ht="19.5" customHeight="1">
      <c r="A973" s="97" t="s">
        <v>890</v>
      </c>
      <c r="B973" s="124"/>
      <c r="C973" s="97"/>
    </row>
    <row r="974" spans="1:3" s="167" customFormat="1" ht="19.5" customHeight="1">
      <c r="A974" s="97" t="s">
        <v>891</v>
      </c>
      <c r="B974" s="124"/>
      <c r="C974" s="97"/>
    </row>
    <row r="975" spans="1:3" s="167" customFormat="1" ht="19.5" customHeight="1">
      <c r="A975" s="97" t="s">
        <v>892</v>
      </c>
      <c r="B975" s="124"/>
      <c r="C975" s="97"/>
    </row>
    <row r="976" spans="1:3" s="167" customFormat="1" ht="19.5" customHeight="1">
      <c r="A976" s="97" t="s">
        <v>893</v>
      </c>
      <c r="B976" s="124"/>
      <c r="C976" s="97"/>
    </row>
    <row r="977" spans="1:3" s="167" customFormat="1" ht="19.5" customHeight="1">
      <c r="A977" s="97" t="s">
        <v>894</v>
      </c>
      <c r="B977" s="124"/>
      <c r="C977" s="97"/>
    </row>
    <row r="978" spans="1:3" s="167" customFormat="1" ht="19.5" customHeight="1">
      <c r="A978" s="97" t="s">
        <v>895</v>
      </c>
      <c r="B978" s="124"/>
      <c r="C978" s="97"/>
    </row>
    <row r="979" spans="1:3" s="167" customFormat="1" ht="19.5" customHeight="1">
      <c r="A979" s="97" t="s">
        <v>896</v>
      </c>
      <c r="B979" s="124"/>
      <c r="C979" s="97"/>
    </row>
    <row r="980" spans="1:3" s="167" customFormat="1" ht="18.75" customHeight="1">
      <c r="A980" s="97" t="s">
        <v>897</v>
      </c>
      <c r="B980" s="124"/>
      <c r="C980" s="97"/>
    </row>
    <row r="981" spans="1:3" s="167" customFormat="1" ht="19.5" customHeight="1">
      <c r="A981" s="97" t="s">
        <v>898</v>
      </c>
      <c r="B981" s="124"/>
      <c r="C981" s="97"/>
    </row>
    <row r="982" spans="1:3" s="167" customFormat="1" ht="19.5" customHeight="1">
      <c r="A982" s="97" t="s">
        <v>899</v>
      </c>
      <c r="B982" s="124"/>
      <c r="C982" s="97"/>
    </row>
    <row r="983" spans="1:3" s="167" customFormat="1" ht="19.5" customHeight="1">
      <c r="A983" s="97" t="s">
        <v>900</v>
      </c>
      <c r="B983" s="124"/>
      <c r="C983" s="97"/>
    </row>
    <row r="984" spans="1:3" s="167" customFormat="1" ht="19.5" customHeight="1">
      <c r="A984" s="97" t="s">
        <v>901</v>
      </c>
      <c r="B984" s="124"/>
      <c r="C984" s="97"/>
    </row>
    <row r="985" spans="1:3" s="167" customFormat="1" ht="19.5" customHeight="1">
      <c r="A985" s="97" t="s">
        <v>902</v>
      </c>
      <c r="B985" s="175">
        <f>SUM(B986:B994)</f>
        <v>0</v>
      </c>
      <c r="C985" s="97"/>
    </row>
    <row r="986" spans="1:3" s="167" customFormat="1" ht="19.5" customHeight="1">
      <c r="A986" s="97" t="s">
        <v>749</v>
      </c>
      <c r="B986" s="124"/>
      <c r="C986" s="97"/>
    </row>
    <row r="987" spans="1:3" s="167" customFormat="1" ht="19.5" customHeight="1">
      <c r="A987" s="97" t="s">
        <v>750</v>
      </c>
      <c r="B987" s="124"/>
      <c r="C987" s="97"/>
    </row>
    <row r="988" spans="1:3" s="167" customFormat="1" ht="19.5" customHeight="1">
      <c r="A988" s="97" t="s">
        <v>751</v>
      </c>
      <c r="B988" s="124"/>
      <c r="C988" s="97"/>
    </row>
    <row r="989" spans="1:3" s="167" customFormat="1" ht="19.5" customHeight="1">
      <c r="A989" s="97" t="s">
        <v>903</v>
      </c>
      <c r="B989" s="124"/>
      <c r="C989" s="97"/>
    </row>
    <row r="990" spans="1:3" s="167" customFormat="1" ht="19.5" customHeight="1">
      <c r="A990" s="97" t="s">
        <v>904</v>
      </c>
      <c r="B990" s="124"/>
      <c r="C990" s="97"/>
    </row>
    <row r="991" spans="1:3" s="167" customFormat="1" ht="19.5" customHeight="1">
      <c r="A991" s="97" t="s">
        <v>905</v>
      </c>
      <c r="B991" s="124"/>
      <c r="C991" s="97"/>
    </row>
    <row r="992" spans="1:3" s="167" customFormat="1" ht="19.5" customHeight="1">
      <c r="A992" s="97" t="s">
        <v>906</v>
      </c>
      <c r="B992" s="124"/>
      <c r="C992" s="97"/>
    </row>
    <row r="993" spans="1:3" s="167" customFormat="1" ht="19.5" customHeight="1">
      <c r="A993" s="97" t="s">
        <v>907</v>
      </c>
      <c r="B993" s="124"/>
      <c r="C993" s="97"/>
    </row>
    <row r="994" spans="1:3" s="167" customFormat="1" ht="19.5" customHeight="1">
      <c r="A994" s="97" t="s">
        <v>908</v>
      </c>
      <c r="B994" s="124"/>
      <c r="C994" s="97"/>
    </row>
    <row r="995" spans="1:3" s="167" customFormat="1" ht="19.5" customHeight="1">
      <c r="A995" s="97" t="s">
        <v>909</v>
      </c>
      <c r="B995" s="175">
        <f>SUM(B996:B1004)</f>
        <v>0</v>
      </c>
      <c r="C995" s="97"/>
    </row>
    <row r="996" spans="1:3" s="167" customFormat="1" ht="19.5" customHeight="1">
      <c r="A996" s="97" t="s">
        <v>749</v>
      </c>
      <c r="B996" s="124"/>
      <c r="C996" s="97"/>
    </row>
    <row r="997" spans="1:3" s="167" customFormat="1" ht="19.5" customHeight="1">
      <c r="A997" s="97" t="s">
        <v>750</v>
      </c>
      <c r="B997" s="124"/>
      <c r="C997" s="97"/>
    </row>
    <row r="998" spans="1:3" s="167" customFormat="1" ht="19.5" customHeight="1">
      <c r="A998" s="97" t="s">
        <v>751</v>
      </c>
      <c r="B998" s="124"/>
      <c r="C998" s="97"/>
    </row>
    <row r="999" spans="1:3" s="167" customFormat="1" ht="19.5" customHeight="1">
      <c r="A999" s="97" t="s">
        <v>910</v>
      </c>
      <c r="B999" s="124"/>
      <c r="C999" s="97"/>
    </row>
    <row r="1000" spans="1:3" s="167" customFormat="1" ht="19.5" customHeight="1">
      <c r="A1000" s="97" t="s">
        <v>911</v>
      </c>
      <c r="B1000" s="124"/>
      <c r="C1000" s="97"/>
    </row>
    <row r="1001" spans="1:3" s="167" customFormat="1" ht="19.5" customHeight="1">
      <c r="A1001" s="97" t="s">
        <v>912</v>
      </c>
      <c r="B1001" s="124"/>
      <c r="C1001" s="97"/>
    </row>
    <row r="1002" spans="1:3" s="167" customFormat="1" ht="19.5" customHeight="1">
      <c r="A1002" s="97" t="s">
        <v>913</v>
      </c>
      <c r="B1002" s="124"/>
      <c r="C1002" s="97"/>
    </row>
    <row r="1003" spans="1:3" s="167" customFormat="1" ht="19.5" customHeight="1">
      <c r="A1003" s="97" t="s">
        <v>914</v>
      </c>
      <c r="B1003" s="124"/>
      <c r="C1003" s="97"/>
    </row>
    <row r="1004" spans="1:3" s="167" customFormat="1" ht="19.5" customHeight="1">
      <c r="A1004" s="97" t="s">
        <v>915</v>
      </c>
      <c r="B1004" s="124"/>
      <c r="C1004" s="97"/>
    </row>
    <row r="1005" spans="1:3" s="167" customFormat="1" ht="19.5" customHeight="1">
      <c r="A1005" s="97" t="s">
        <v>916</v>
      </c>
      <c r="B1005" s="175">
        <f>SUM(B1006:B1009)</f>
        <v>0</v>
      </c>
      <c r="C1005" s="97"/>
    </row>
    <row r="1006" spans="1:3" s="167" customFormat="1" ht="19.5" customHeight="1">
      <c r="A1006" s="97" t="s">
        <v>917</v>
      </c>
      <c r="B1006" s="124"/>
      <c r="C1006" s="97"/>
    </row>
    <row r="1007" spans="1:3" s="167" customFormat="1" ht="19.5" customHeight="1">
      <c r="A1007" s="97" t="s">
        <v>918</v>
      </c>
      <c r="B1007" s="124"/>
      <c r="C1007" s="97"/>
    </row>
    <row r="1008" spans="1:3" s="167" customFormat="1" ht="19.5" customHeight="1">
      <c r="A1008" s="97" t="s">
        <v>919</v>
      </c>
      <c r="B1008" s="124"/>
      <c r="C1008" s="97"/>
    </row>
    <row r="1009" spans="1:3" s="167" customFormat="1" ht="19.5" customHeight="1">
      <c r="A1009" s="97" t="s">
        <v>920</v>
      </c>
      <c r="B1009" s="124"/>
      <c r="C1009" s="97"/>
    </row>
    <row r="1010" spans="1:3" s="167" customFormat="1" ht="19.5" customHeight="1">
      <c r="A1010" s="97" t="s">
        <v>921</v>
      </c>
      <c r="B1010" s="175">
        <f>SUM(B1011:B1016)</f>
        <v>0</v>
      </c>
      <c r="C1010" s="97"/>
    </row>
    <row r="1011" spans="1:3" s="167" customFormat="1" ht="19.5" customHeight="1">
      <c r="A1011" s="97" t="s">
        <v>749</v>
      </c>
      <c r="B1011" s="124"/>
      <c r="C1011" s="97"/>
    </row>
    <row r="1012" spans="1:3" s="167" customFormat="1" ht="19.5" customHeight="1">
      <c r="A1012" s="97" t="s">
        <v>750</v>
      </c>
      <c r="B1012" s="124"/>
      <c r="C1012" s="97"/>
    </row>
    <row r="1013" spans="1:3" s="167" customFormat="1" ht="19.5" customHeight="1">
      <c r="A1013" s="97" t="s">
        <v>751</v>
      </c>
      <c r="B1013" s="124"/>
      <c r="C1013" s="97"/>
    </row>
    <row r="1014" spans="1:3" s="167" customFormat="1" ht="19.5" customHeight="1">
      <c r="A1014" s="97" t="s">
        <v>907</v>
      </c>
      <c r="B1014" s="124"/>
      <c r="C1014" s="97"/>
    </row>
    <row r="1015" spans="1:3" s="167" customFormat="1" ht="19.5" customHeight="1">
      <c r="A1015" s="97" t="s">
        <v>922</v>
      </c>
      <c r="B1015" s="124"/>
      <c r="C1015" s="97"/>
    </row>
    <row r="1016" spans="1:3" s="167" customFormat="1" ht="19.5" customHeight="1">
      <c r="A1016" s="97" t="s">
        <v>923</v>
      </c>
      <c r="B1016" s="124"/>
      <c r="C1016" s="97"/>
    </row>
    <row r="1017" spans="1:3" s="167" customFormat="1" ht="19.5" customHeight="1">
      <c r="A1017" s="97" t="s">
        <v>924</v>
      </c>
      <c r="B1017" s="175">
        <f>SUM(B1018:B1021)</f>
        <v>0</v>
      </c>
      <c r="C1017" s="97"/>
    </row>
    <row r="1018" spans="1:3" s="167" customFormat="1" ht="19.5" customHeight="1">
      <c r="A1018" s="97" t="s">
        <v>925</v>
      </c>
      <c r="B1018" s="124"/>
      <c r="C1018" s="97"/>
    </row>
    <row r="1019" spans="1:3" s="167" customFormat="1" ht="19.5" customHeight="1">
      <c r="A1019" s="97" t="s">
        <v>926</v>
      </c>
      <c r="B1019" s="124"/>
      <c r="C1019" s="97"/>
    </row>
    <row r="1020" spans="1:3" s="167" customFormat="1" ht="19.5" customHeight="1">
      <c r="A1020" s="97" t="s">
        <v>927</v>
      </c>
      <c r="B1020" s="124"/>
      <c r="C1020" s="97"/>
    </row>
    <row r="1021" spans="1:3" s="167" customFormat="1" ht="19.5" customHeight="1">
      <c r="A1021" s="97" t="s">
        <v>928</v>
      </c>
      <c r="B1021" s="124"/>
      <c r="C1021" s="97"/>
    </row>
    <row r="1022" spans="1:3" s="167" customFormat="1" ht="19.5" customHeight="1">
      <c r="A1022" s="97" t="s">
        <v>929</v>
      </c>
      <c r="B1022" s="175">
        <f>SUM(B1023:B1024)</f>
        <v>0</v>
      </c>
      <c r="C1022" s="97"/>
    </row>
    <row r="1023" spans="1:3" s="167" customFormat="1" ht="19.5" customHeight="1">
      <c r="A1023" s="97" t="s">
        <v>930</v>
      </c>
      <c r="B1023" s="124"/>
      <c r="C1023" s="97"/>
    </row>
    <row r="1024" spans="1:3" s="167" customFormat="1" ht="19.5" customHeight="1">
      <c r="A1024" s="97" t="s">
        <v>931</v>
      </c>
      <c r="B1024" s="124"/>
      <c r="C1024" s="97"/>
    </row>
    <row r="1025" spans="1:3" s="167" customFormat="1" ht="19.5" customHeight="1">
      <c r="A1025" s="97" t="s">
        <v>932</v>
      </c>
      <c r="B1025" s="175">
        <f>SUM(B1026,B1036,B1052,B1057,B1071,B1079,B1085,B1092,)</f>
        <v>2149</v>
      </c>
      <c r="C1025" s="97"/>
    </row>
    <row r="1026" spans="1:3" s="167" customFormat="1" ht="19.5" customHeight="1">
      <c r="A1026" s="97" t="s">
        <v>933</v>
      </c>
      <c r="B1026" s="175">
        <f>SUM(B1027:B1035)</f>
        <v>930</v>
      </c>
      <c r="C1026" s="97"/>
    </row>
    <row r="1027" spans="1:3" s="167" customFormat="1" ht="19.5" customHeight="1">
      <c r="A1027" s="97" t="s">
        <v>749</v>
      </c>
      <c r="B1027" s="124"/>
      <c r="C1027" s="97"/>
    </row>
    <row r="1028" spans="1:3" s="167" customFormat="1" ht="19.5" customHeight="1">
      <c r="A1028" s="97" t="s">
        <v>750</v>
      </c>
      <c r="B1028" s="124"/>
      <c r="C1028" s="97"/>
    </row>
    <row r="1029" spans="1:3" s="167" customFormat="1" ht="19.5" customHeight="1">
      <c r="A1029" s="97" t="s">
        <v>751</v>
      </c>
      <c r="B1029" s="124"/>
      <c r="C1029" s="97"/>
    </row>
    <row r="1030" spans="1:3" s="167" customFormat="1" ht="19.5" customHeight="1">
      <c r="A1030" s="97" t="s">
        <v>934</v>
      </c>
      <c r="B1030" s="124"/>
      <c r="C1030" s="97"/>
    </row>
    <row r="1031" spans="1:3" s="167" customFormat="1" ht="19.5" customHeight="1">
      <c r="A1031" s="97" t="s">
        <v>935</v>
      </c>
      <c r="B1031" s="124"/>
      <c r="C1031" s="97"/>
    </row>
    <row r="1032" spans="1:3" s="167" customFormat="1" ht="19.5" customHeight="1">
      <c r="A1032" s="97" t="s">
        <v>936</v>
      </c>
      <c r="B1032" s="124"/>
      <c r="C1032" s="97"/>
    </row>
    <row r="1033" spans="1:3" s="167" customFormat="1" ht="19.5" customHeight="1">
      <c r="A1033" s="97" t="s">
        <v>937</v>
      </c>
      <c r="B1033" s="124"/>
      <c r="C1033" s="97"/>
    </row>
    <row r="1034" spans="1:3" s="167" customFormat="1" ht="19.5" customHeight="1">
      <c r="A1034" s="97" t="s">
        <v>938</v>
      </c>
      <c r="B1034" s="124"/>
      <c r="C1034" s="97"/>
    </row>
    <row r="1035" spans="1:3" s="167" customFormat="1" ht="19.5" customHeight="1">
      <c r="A1035" s="97" t="s">
        <v>939</v>
      </c>
      <c r="B1035" s="124">
        <v>930</v>
      </c>
      <c r="C1035" s="97"/>
    </row>
    <row r="1036" spans="1:3" s="167" customFormat="1" ht="19.5" customHeight="1">
      <c r="A1036" s="97" t="s">
        <v>940</v>
      </c>
      <c r="B1036" s="175">
        <f>SUM(B1037:B1051)</f>
        <v>0</v>
      </c>
      <c r="C1036" s="97"/>
    </row>
    <row r="1037" spans="1:3" s="167" customFormat="1" ht="19.5" customHeight="1">
      <c r="A1037" s="97" t="s">
        <v>749</v>
      </c>
      <c r="B1037" s="124"/>
      <c r="C1037" s="97"/>
    </row>
    <row r="1038" spans="1:3" s="167" customFormat="1" ht="19.5" customHeight="1">
      <c r="A1038" s="97" t="s">
        <v>750</v>
      </c>
      <c r="B1038" s="124"/>
      <c r="C1038" s="97"/>
    </row>
    <row r="1039" spans="1:3" s="167" customFormat="1" ht="19.5" customHeight="1">
      <c r="A1039" s="97" t="s">
        <v>751</v>
      </c>
      <c r="B1039" s="124"/>
      <c r="C1039" s="97"/>
    </row>
    <row r="1040" spans="1:3" s="167" customFormat="1" ht="19.5" customHeight="1">
      <c r="A1040" s="97" t="s">
        <v>941</v>
      </c>
      <c r="B1040" s="124"/>
      <c r="C1040" s="97"/>
    </row>
    <row r="1041" spans="1:3" s="167" customFormat="1" ht="19.5" customHeight="1">
      <c r="A1041" s="97" t="s">
        <v>942</v>
      </c>
      <c r="B1041" s="124"/>
      <c r="C1041" s="97"/>
    </row>
    <row r="1042" spans="1:3" s="167" customFormat="1" ht="19.5" customHeight="1">
      <c r="A1042" s="97" t="s">
        <v>943</v>
      </c>
      <c r="B1042" s="124"/>
      <c r="C1042" s="97"/>
    </row>
    <row r="1043" spans="1:3" s="167" customFormat="1" ht="19.5" customHeight="1">
      <c r="A1043" s="97" t="s">
        <v>944</v>
      </c>
      <c r="B1043" s="124"/>
      <c r="C1043" s="97"/>
    </row>
    <row r="1044" spans="1:3" s="167" customFormat="1" ht="19.5" customHeight="1">
      <c r="A1044" s="97" t="s">
        <v>945</v>
      </c>
      <c r="B1044" s="124"/>
      <c r="C1044" s="97"/>
    </row>
    <row r="1045" spans="1:3" s="167" customFormat="1" ht="19.5" customHeight="1">
      <c r="A1045" s="97" t="s">
        <v>946</v>
      </c>
      <c r="B1045" s="124"/>
      <c r="C1045" s="97"/>
    </row>
    <row r="1046" spans="1:3" s="167" customFormat="1" ht="19.5" customHeight="1">
      <c r="A1046" s="97" t="s">
        <v>947</v>
      </c>
      <c r="B1046" s="124"/>
      <c r="C1046" s="97"/>
    </row>
    <row r="1047" spans="1:3" s="167" customFormat="1" ht="19.5" customHeight="1">
      <c r="A1047" s="97" t="s">
        <v>948</v>
      </c>
      <c r="B1047" s="124"/>
      <c r="C1047" s="97"/>
    </row>
    <row r="1048" spans="1:3" s="167" customFormat="1" ht="19.5" customHeight="1">
      <c r="A1048" s="97" t="s">
        <v>949</v>
      </c>
      <c r="B1048" s="124"/>
      <c r="C1048" s="97"/>
    </row>
    <row r="1049" spans="1:3" s="167" customFormat="1" ht="19.5" customHeight="1">
      <c r="A1049" s="97" t="s">
        <v>950</v>
      </c>
      <c r="B1049" s="124"/>
      <c r="C1049" s="97"/>
    </row>
    <row r="1050" spans="1:3" s="167" customFormat="1" ht="19.5" customHeight="1">
      <c r="A1050" s="97" t="s">
        <v>951</v>
      </c>
      <c r="B1050" s="124"/>
      <c r="C1050" s="97"/>
    </row>
    <row r="1051" spans="1:3" s="167" customFormat="1" ht="19.5" customHeight="1">
      <c r="A1051" s="97" t="s">
        <v>952</v>
      </c>
      <c r="B1051" s="124"/>
      <c r="C1051" s="97"/>
    </row>
    <row r="1052" spans="1:3" s="167" customFormat="1" ht="19.5" customHeight="1">
      <c r="A1052" s="97" t="s">
        <v>953</v>
      </c>
      <c r="B1052" s="175">
        <f>SUM(B1053:B1056)</f>
        <v>0</v>
      </c>
      <c r="C1052" s="97"/>
    </row>
    <row r="1053" spans="1:3" s="167" customFormat="1" ht="19.5" customHeight="1">
      <c r="A1053" s="97" t="s">
        <v>749</v>
      </c>
      <c r="B1053" s="124"/>
      <c r="C1053" s="97"/>
    </row>
    <row r="1054" spans="1:3" s="167" customFormat="1" ht="19.5" customHeight="1">
      <c r="A1054" s="97" t="s">
        <v>750</v>
      </c>
      <c r="B1054" s="124"/>
      <c r="C1054" s="97"/>
    </row>
    <row r="1055" spans="1:3" s="167" customFormat="1" ht="19.5" customHeight="1">
      <c r="A1055" s="97" t="s">
        <v>751</v>
      </c>
      <c r="B1055" s="124"/>
      <c r="C1055" s="97"/>
    </row>
    <row r="1056" spans="1:3" s="167" customFormat="1" ht="19.5" customHeight="1">
      <c r="A1056" s="97" t="s">
        <v>954</v>
      </c>
      <c r="B1056" s="124"/>
      <c r="C1056" s="97"/>
    </row>
    <row r="1057" spans="1:3" s="167" customFormat="1" ht="19.5" customHeight="1">
      <c r="A1057" s="97" t="s">
        <v>955</v>
      </c>
      <c r="B1057" s="175">
        <f>SUM(B1058:B1070)</f>
        <v>847</v>
      </c>
      <c r="C1057" s="97"/>
    </row>
    <row r="1058" spans="1:3" s="167" customFormat="1" ht="19.5" customHeight="1">
      <c r="A1058" s="97" t="s">
        <v>749</v>
      </c>
      <c r="B1058" s="124">
        <v>629</v>
      </c>
      <c r="C1058" s="97"/>
    </row>
    <row r="1059" spans="1:3" s="167" customFormat="1" ht="19.5" customHeight="1">
      <c r="A1059" s="97" t="s">
        <v>750</v>
      </c>
      <c r="B1059" s="124"/>
      <c r="C1059" s="97"/>
    </row>
    <row r="1060" spans="1:3" s="167" customFormat="1" ht="19.5" customHeight="1">
      <c r="A1060" s="97" t="s">
        <v>751</v>
      </c>
      <c r="B1060" s="124"/>
      <c r="C1060" s="97"/>
    </row>
    <row r="1061" spans="1:3" s="167" customFormat="1" ht="19.5" customHeight="1">
      <c r="A1061" s="97" t="s">
        <v>956</v>
      </c>
      <c r="B1061" s="124"/>
      <c r="C1061" s="97"/>
    </row>
    <row r="1062" spans="1:3" s="167" customFormat="1" ht="19.5" customHeight="1">
      <c r="A1062" s="97" t="s">
        <v>957</v>
      </c>
      <c r="B1062" s="124"/>
      <c r="C1062" s="97"/>
    </row>
    <row r="1063" spans="1:3" s="167" customFormat="1" ht="19.5" customHeight="1">
      <c r="A1063" s="97" t="s">
        <v>958</v>
      </c>
      <c r="B1063" s="124"/>
      <c r="C1063" s="97"/>
    </row>
    <row r="1064" spans="1:3" s="167" customFormat="1" ht="19.5" customHeight="1">
      <c r="A1064" s="97" t="s">
        <v>959</v>
      </c>
      <c r="B1064" s="124"/>
      <c r="C1064" s="97"/>
    </row>
    <row r="1065" spans="1:3" s="167" customFormat="1" ht="19.5" customHeight="1">
      <c r="A1065" s="97" t="s">
        <v>960</v>
      </c>
      <c r="B1065" s="124"/>
      <c r="C1065" s="97"/>
    </row>
    <row r="1066" spans="1:3" s="167" customFormat="1" ht="19.5" customHeight="1">
      <c r="A1066" s="97" t="s">
        <v>961</v>
      </c>
      <c r="B1066" s="124">
        <v>218</v>
      </c>
      <c r="C1066" s="97"/>
    </row>
    <row r="1067" spans="1:3" s="167" customFormat="1" ht="19.5" customHeight="1">
      <c r="A1067" s="97" t="s">
        <v>962</v>
      </c>
      <c r="B1067" s="124"/>
      <c r="C1067" s="97"/>
    </row>
    <row r="1068" spans="1:3" s="167" customFormat="1" ht="19.5" customHeight="1">
      <c r="A1068" s="97" t="s">
        <v>907</v>
      </c>
      <c r="B1068" s="124"/>
      <c r="C1068" s="97"/>
    </row>
    <row r="1069" spans="1:3" s="167" customFormat="1" ht="19.5" customHeight="1">
      <c r="A1069" s="97" t="s">
        <v>963</v>
      </c>
      <c r="B1069" s="124"/>
      <c r="C1069" s="97"/>
    </row>
    <row r="1070" spans="1:3" s="167" customFormat="1" ht="19.5" customHeight="1">
      <c r="A1070" s="97" t="s">
        <v>964</v>
      </c>
      <c r="B1070" s="124"/>
      <c r="C1070" s="97"/>
    </row>
    <row r="1071" spans="1:3" s="167" customFormat="1" ht="19.5" customHeight="1">
      <c r="A1071" s="97" t="s">
        <v>965</v>
      </c>
      <c r="B1071" s="175">
        <f>SUM(B1072:B1078)</f>
        <v>372</v>
      </c>
      <c r="C1071" s="97"/>
    </row>
    <row r="1072" spans="1:3" s="167" customFormat="1" ht="19.5" customHeight="1">
      <c r="A1072" s="97" t="s">
        <v>749</v>
      </c>
      <c r="B1072" s="124">
        <v>368</v>
      </c>
      <c r="C1072" s="97"/>
    </row>
    <row r="1073" spans="1:3" s="167" customFormat="1" ht="19.5" customHeight="1">
      <c r="A1073" s="97" t="s">
        <v>750</v>
      </c>
      <c r="B1073" s="124"/>
      <c r="C1073" s="97"/>
    </row>
    <row r="1074" spans="1:3" s="167" customFormat="1" ht="19.5" customHeight="1">
      <c r="A1074" s="97" t="s">
        <v>751</v>
      </c>
      <c r="B1074" s="124"/>
      <c r="C1074" s="97"/>
    </row>
    <row r="1075" spans="1:3" s="167" customFormat="1" ht="19.5" customHeight="1">
      <c r="A1075" s="97" t="s">
        <v>966</v>
      </c>
      <c r="B1075" s="124"/>
      <c r="C1075" s="97"/>
    </row>
    <row r="1076" spans="1:3" s="167" customFormat="1" ht="19.5" customHeight="1">
      <c r="A1076" s="97" t="s">
        <v>967</v>
      </c>
      <c r="B1076" s="124"/>
      <c r="C1076" s="97"/>
    </row>
    <row r="1077" spans="1:3" s="167" customFormat="1" ht="19.5" customHeight="1">
      <c r="A1077" s="97" t="s">
        <v>968</v>
      </c>
      <c r="B1077" s="124"/>
      <c r="C1077" s="97"/>
    </row>
    <row r="1078" spans="1:3" s="167" customFormat="1" ht="19.5" customHeight="1">
      <c r="A1078" s="97" t="s">
        <v>969</v>
      </c>
      <c r="B1078" s="124">
        <v>4</v>
      </c>
      <c r="C1078" s="97"/>
    </row>
    <row r="1079" spans="1:3" s="167" customFormat="1" ht="19.5" customHeight="1">
      <c r="A1079" s="97" t="s">
        <v>970</v>
      </c>
      <c r="B1079" s="175">
        <f>SUM(B1080:B1084)</f>
        <v>0</v>
      </c>
      <c r="C1079" s="97"/>
    </row>
    <row r="1080" spans="1:3" s="167" customFormat="1" ht="19.5" customHeight="1">
      <c r="A1080" s="97" t="s">
        <v>749</v>
      </c>
      <c r="B1080" s="124"/>
      <c r="C1080" s="97"/>
    </row>
    <row r="1081" spans="1:3" s="167" customFormat="1" ht="19.5" customHeight="1">
      <c r="A1081" s="97" t="s">
        <v>750</v>
      </c>
      <c r="B1081" s="124"/>
      <c r="C1081" s="97"/>
    </row>
    <row r="1082" spans="1:3" s="167" customFormat="1" ht="19.5" customHeight="1">
      <c r="A1082" s="97" t="s">
        <v>751</v>
      </c>
      <c r="B1082" s="124"/>
      <c r="C1082" s="97"/>
    </row>
    <row r="1083" spans="1:3" s="167" customFormat="1" ht="19.5" customHeight="1">
      <c r="A1083" s="97" t="s">
        <v>971</v>
      </c>
      <c r="B1083" s="124"/>
      <c r="C1083" s="97"/>
    </row>
    <row r="1084" spans="1:3" s="167" customFormat="1" ht="19.5" customHeight="1">
      <c r="A1084" s="97" t="s">
        <v>972</v>
      </c>
      <c r="B1084" s="124"/>
      <c r="C1084" s="97"/>
    </row>
    <row r="1085" spans="1:3" s="167" customFormat="1" ht="19.5" customHeight="1">
      <c r="A1085" s="97" t="s">
        <v>973</v>
      </c>
      <c r="B1085" s="175">
        <f>SUM(B1086:B1091)</f>
        <v>0</v>
      </c>
      <c r="C1085" s="97"/>
    </row>
    <row r="1086" spans="1:3" s="167" customFormat="1" ht="19.5" customHeight="1">
      <c r="A1086" s="97" t="s">
        <v>749</v>
      </c>
      <c r="B1086" s="124"/>
      <c r="C1086" s="97"/>
    </row>
    <row r="1087" spans="1:3" s="167" customFormat="1" ht="19.5" customHeight="1">
      <c r="A1087" s="97" t="s">
        <v>750</v>
      </c>
      <c r="B1087" s="124"/>
      <c r="C1087" s="97"/>
    </row>
    <row r="1088" spans="1:3" s="167" customFormat="1" ht="19.5" customHeight="1">
      <c r="A1088" s="97" t="s">
        <v>751</v>
      </c>
      <c r="B1088" s="124"/>
      <c r="C1088" s="97"/>
    </row>
    <row r="1089" spans="1:3" s="167" customFormat="1" ht="19.5" customHeight="1">
      <c r="A1089" s="97" t="s">
        <v>974</v>
      </c>
      <c r="B1089" s="124"/>
      <c r="C1089" s="97"/>
    </row>
    <row r="1090" spans="1:3" s="167" customFormat="1" ht="19.5" customHeight="1">
      <c r="A1090" s="97" t="s">
        <v>975</v>
      </c>
      <c r="B1090" s="124"/>
      <c r="C1090" s="97"/>
    </row>
    <row r="1091" spans="1:3" s="167" customFormat="1" ht="19.5" customHeight="1">
      <c r="A1091" s="97" t="s">
        <v>976</v>
      </c>
      <c r="B1091" s="124"/>
      <c r="C1091" s="97"/>
    </row>
    <row r="1092" spans="1:3" s="167" customFormat="1" ht="19.5" customHeight="1">
      <c r="A1092" s="97" t="s">
        <v>977</v>
      </c>
      <c r="B1092" s="175">
        <f>SUM(B1093:B1098)</f>
        <v>0</v>
      </c>
      <c r="C1092" s="97"/>
    </row>
    <row r="1093" spans="1:3" s="167" customFormat="1" ht="19.5" customHeight="1">
      <c r="A1093" s="97" t="s">
        <v>978</v>
      </c>
      <c r="B1093" s="124"/>
      <c r="C1093" s="97"/>
    </row>
    <row r="1094" spans="1:3" s="167" customFormat="1" ht="19.5" customHeight="1">
      <c r="A1094" s="97" t="s">
        <v>979</v>
      </c>
      <c r="B1094" s="124"/>
      <c r="C1094" s="97"/>
    </row>
    <row r="1095" spans="1:3" s="167" customFormat="1" ht="19.5" customHeight="1">
      <c r="A1095" s="97" t="s">
        <v>980</v>
      </c>
      <c r="B1095" s="124"/>
      <c r="C1095" s="97"/>
    </row>
    <row r="1096" spans="1:3" s="167" customFormat="1" ht="19.5" customHeight="1">
      <c r="A1096" s="97" t="s">
        <v>981</v>
      </c>
      <c r="B1096" s="124"/>
      <c r="C1096" s="97"/>
    </row>
    <row r="1097" spans="1:3" s="167" customFormat="1" ht="19.5" customHeight="1">
      <c r="A1097" s="97" t="s">
        <v>982</v>
      </c>
      <c r="B1097" s="124"/>
      <c r="C1097" s="97"/>
    </row>
    <row r="1098" spans="1:3" s="167" customFormat="1" ht="19.5" customHeight="1">
      <c r="A1098" s="97" t="s">
        <v>983</v>
      </c>
      <c r="B1098" s="124"/>
      <c r="C1098" s="97"/>
    </row>
    <row r="1099" spans="1:3" s="167" customFormat="1" ht="19.5" customHeight="1">
      <c r="A1099" s="97" t="s">
        <v>984</v>
      </c>
      <c r="B1099" s="175">
        <f>SUM(B1100,B1110,B1117,B1123,)</f>
        <v>98</v>
      </c>
      <c r="C1099" s="97"/>
    </row>
    <row r="1100" spans="1:3" s="167" customFormat="1" ht="19.5" customHeight="1">
      <c r="A1100" s="97" t="s">
        <v>985</v>
      </c>
      <c r="B1100" s="175">
        <f>SUM(B1101:B1109)</f>
        <v>60</v>
      </c>
      <c r="C1100" s="97"/>
    </row>
    <row r="1101" spans="1:3" s="167" customFormat="1" ht="19.5" customHeight="1">
      <c r="A1101" s="97" t="s">
        <v>749</v>
      </c>
      <c r="B1101" s="124"/>
      <c r="C1101" s="97"/>
    </row>
    <row r="1102" spans="1:3" s="167" customFormat="1" ht="19.5" customHeight="1">
      <c r="A1102" s="97" t="s">
        <v>750</v>
      </c>
      <c r="B1102" s="124"/>
      <c r="C1102" s="97"/>
    </row>
    <row r="1103" spans="1:3" s="167" customFormat="1" ht="19.5" customHeight="1">
      <c r="A1103" s="97" t="s">
        <v>751</v>
      </c>
      <c r="B1103" s="124"/>
      <c r="C1103" s="97"/>
    </row>
    <row r="1104" spans="1:3" s="167" customFormat="1" ht="19.5" customHeight="1">
      <c r="A1104" s="97" t="s">
        <v>986</v>
      </c>
      <c r="B1104" s="124"/>
      <c r="C1104" s="97"/>
    </row>
    <row r="1105" spans="1:3" s="167" customFormat="1" ht="19.5" customHeight="1">
      <c r="A1105" s="97" t="s">
        <v>987</v>
      </c>
      <c r="B1105" s="124"/>
      <c r="C1105" s="97"/>
    </row>
    <row r="1106" spans="1:3" s="167" customFormat="1" ht="19.5" customHeight="1">
      <c r="A1106" s="97" t="s">
        <v>988</v>
      </c>
      <c r="B1106" s="124"/>
      <c r="C1106" s="97"/>
    </row>
    <row r="1107" spans="1:3" s="167" customFormat="1" ht="19.5" customHeight="1">
      <c r="A1107" s="97" t="s">
        <v>989</v>
      </c>
      <c r="B1107" s="124"/>
      <c r="C1107" s="97"/>
    </row>
    <row r="1108" spans="1:3" s="167" customFormat="1" ht="19.5" customHeight="1">
      <c r="A1108" s="97" t="s">
        <v>769</v>
      </c>
      <c r="B1108" s="124"/>
      <c r="C1108" s="97"/>
    </row>
    <row r="1109" spans="1:3" s="167" customFormat="1" ht="19.5" customHeight="1">
      <c r="A1109" s="97" t="s">
        <v>990</v>
      </c>
      <c r="B1109" s="124">
        <v>60</v>
      </c>
      <c r="C1109" s="97"/>
    </row>
    <row r="1110" spans="1:3" s="167" customFormat="1" ht="19.5" customHeight="1">
      <c r="A1110" s="97" t="s">
        <v>991</v>
      </c>
      <c r="B1110" s="175">
        <f>SUM(B1111:B1116)</f>
        <v>38</v>
      </c>
      <c r="C1110" s="97"/>
    </row>
    <row r="1111" spans="1:3" s="167" customFormat="1" ht="19.5" customHeight="1">
      <c r="A1111" s="97" t="s">
        <v>749</v>
      </c>
      <c r="B1111" s="124"/>
      <c r="C1111" s="97"/>
    </row>
    <row r="1112" spans="1:3" s="167" customFormat="1" ht="19.5" customHeight="1">
      <c r="A1112" s="97" t="s">
        <v>750</v>
      </c>
      <c r="B1112" s="124"/>
      <c r="C1112" s="97"/>
    </row>
    <row r="1113" spans="1:3" s="167" customFormat="1" ht="19.5" customHeight="1">
      <c r="A1113" s="97" t="s">
        <v>751</v>
      </c>
      <c r="B1113" s="124"/>
      <c r="C1113" s="97"/>
    </row>
    <row r="1114" spans="1:3" s="167" customFormat="1" ht="19.5" customHeight="1">
      <c r="A1114" s="97" t="s">
        <v>992</v>
      </c>
      <c r="B1114" s="124"/>
      <c r="C1114" s="97"/>
    </row>
    <row r="1115" spans="1:3" s="167" customFormat="1" ht="19.5" customHeight="1">
      <c r="A1115" s="97" t="s">
        <v>993</v>
      </c>
      <c r="B1115" s="124"/>
      <c r="C1115" s="97"/>
    </row>
    <row r="1116" spans="1:3" s="167" customFormat="1" ht="19.5" customHeight="1">
      <c r="A1116" s="97" t="s">
        <v>994</v>
      </c>
      <c r="B1116" s="124">
        <v>38</v>
      </c>
      <c r="C1116" s="97"/>
    </row>
    <row r="1117" spans="1:3" s="167" customFormat="1" ht="19.5" customHeight="1">
      <c r="A1117" s="97" t="s">
        <v>995</v>
      </c>
      <c r="B1117" s="175">
        <f>SUM(B1118:B1122)</f>
        <v>0</v>
      </c>
      <c r="C1117" s="97"/>
    </row>
    <row r="1118" spans="1:3" s="167" customFormat="1" ht="19.5" customHeight="1">
      <c r="A1118" s="97" t="s">
        <v>749</v>
      </c>
      <c r="B1118" s="124"/>
      <c r="C1118" s="97"/>
    </row>
    <row r="1119" spans="1:3" s="167" customFormat="1" ht="19.5" customHeight="1">
      <c r="A1119" s="97" t="s">
        <v>750</v>
      </c>
      <c r="B1119" s="124"/>
      <c r="C1119" s="97"/>
    </row>
    <row r="1120" spans="1:3" s="167" customFormat="1" ht="19.5" customHeight="1">
      <c r="A1120" s="97" t="s">
        <v>751</v>
      </c>
      <c r="B1120" s="124"/>
      <c r="C1120" s="97"/>
    </row>
    <row r="1121" spans="1:3" s="167" customFormat="1" ht="19.5" customHeight="1">
      <c r="A1121" s="97" t="s">
        <v>996</v>
      </c>
      <c r="B1121" s="124"/>
      <c r="C1121" s="97"/>
    </row>
    <row r="1122" spans="1:3" s="167" customFormat="1" ht="19.5" customHeight="1">
      <c r="A1122" s="97" t="s">
        <v>997</v>
      </c>
      <c r="B1122" s="124"/>
      <c r="C1122" s="97"/>
    </row>
    <row r="1123" spans="1:3" s="167" customFormat="1" ht="19.5" customHeight="1">
      <c r="A1123" s="97" t="s">
        <v>998</v>
      </c>
      <c r="B1123" s="175">
        <f>SUM(B1124:B1125)</f>
        <v>0</v>
      </c>
      <c r="C1123" s="97"/>
    </row>
    <row r="1124" spans="1:3" s="167" customFormat="1" ht="19.5" customHeight="1">
      <c r="A1124" s="97" t="s">
        <v>999</v>
      </c>
      <c r="B1124" s="124"/>
      <c r="C1124" s="97"/>
    </row>
    <row r="1125" spans="1:3" s="167" customFormat="1" ht="19.5" customHeight="1">
      <c r="A1125" s="97" t="s">
        <v>1000</v>
      </c>
      <c r="B1125" s="124"/>
      <c r="C1125" s="97"/>
    </row>
    <row r="1126" spans="1:3" s="167" customFormat="1" ht="19.5" customHeight="1">
      <c r="A1126" s="97" t="s">
        <v>1001</v>
      </c>
      <c r="B1126" s="175">
        <f>SUM(B1127,B1134,B1140,)</f>
        <v>0</v>
      </c>
      <c r="C1126" s="97"/>
    </row>
    <row r="1127" spans="1:3" s="167" customFormat="1" ht="19.5" customHeight="1">
      <c r="A1127" s="97" t="s">
        <v>1002</v>
      </c>
      <c r="B1127" s="175">
        <f>SUM(B1128:B1133)</f>
        <v>0</v>
      </c>
      <c r="C1127" s="97"/>
    </row>
    <row r="1128" spans="1:3" s="167" customFormat="1" ht="19.5" customHeight="1">
      <c r="A1128" s="97" t="s">
        <v>749</v>
      </c>
      <c r="B1128" s="124"/>
      <c r="C1128" s="97"/>
    </row>
    <row r="1129" spans="1:3" s="167" customFormat="1" ht="19.5" customHeight="1">
      <c r="A1129" s="97" t="s">
        <v>750</v>
      </c>
      <c r="B1129" s="124"/>
      <c r="C1129" s="97"/>
    </row>
    <row r="1130" spans="1:3" s="167" customFormat="1" ht="19.5" customHeight="1">
      <c r="A1130" s="97" t="s">
        <v>751</v>
      </c>
      <c r="B1130" s="124"/>
      <c r="C1130" s="97"/>
    </row>
    <row r="1131" spans="1:3" s="167" customFormat="1" ht="19.5" customHeight="1">
      <c r="A1131" s="97" t="s">
        <v>1003</v>
      </c>
      <c r="B1131" s="124"/>
      <c r="C1131" s="97"/>
    </row>
    <row r="1132" spans="1:3" s="167" customFormat="1" ht="19.5" customHeight="1">
      <c r="A1132" s="97" t="s">
        <v>769</v>
      </c>
      <c r="B1132" s="124"/>
      <c r="C1132" s="97"/>
    </row>
    <row r="1133" spans="1:3" s="167" customFormat="1" ht="19.5" customHeight="1">
      <c r="A1133" s="97" t="s">
        <v>1004</v>
      </c>
      <c r="B1133" s="124"/>
      <c r="C1133" s="97"/>
    </row>
    <row r="1134" spans="1:3" s="167" customFormat="1" ht="19.5" customHeight="1">
      <c r="A1134" s="97" t="s">
        <v>1005</v>
      </c>
      <c r="B1134" s="175">
        <f>SUM(B1135:B1139)</f>
        <v>0</v>
      </c>
      <c r="C1134" s="97"/>
    </row>
    <row r="1135" spans="1:3" s="167" customFormat="1" ht="19.5" customHeight="1">
      <c r="A1135" s="97" t="s">
        <v>1006</v>
      </c>
      <c r="B1135" s="124"/>
      <c r="C1135" s="97"/>
    </row>
    <row r="1136" spans="1:3" s="167" customFormat="1" ht="19.5" customHeight="1">
      <c r="A1136" s="97" t="s">
        <v>1007</v>
      </c>
      <c r="B1136" s="124"/>
      <c r="C1136" s="97"/>
    </row>
    <row r="1137" spans="1:3" s="167" customFormat="1" ht="19.5" customHeight="1">
      <c r="A1137" s="97" t="s">
        <v>1008</v>
      </c>
      <c r="B1137" s="124"/>
      <c r="C1137" s="97"/>
    </row>
    <row r="1138" spans="1:3" s="167" customFormat="1" ht="19.5" customHeight="1">
      <c r="A1138" s="97" t="s">
        <v>1009</v>
      </c>
      <c r="B1138" s="124"/>
      <c r="C1138" s="97"/>
    </row>
    <row r="1139" spans="1:3" s="167" customFormat="1" ht="19.5" customHeight="1">
      <c r="A1139" s="97" t="s">
        <v>1010</v>
      </c>
      <c r="B1139" s="124"/>
      <c r="C1139" s="97"/>
    </row>
    <row r="1140" spans="1:3" s="167" customFormat="1" ht="19.5" customHeight="1">
      <c r="A1140" s="97" t="s">
        <v>1011</v>
      </c>
      <c r="B1140" s="124"/>
      <c r="C1140" s="97"/>
    </row>
    <row r="1141" spans="1:3" s="167" customFormat="1" ht="19.5" customHeight="1">
      <c r="A1141" s="97" t="s">
        <v>1012</v>
      </c>
      <c r="B1141" s="175">
        <f>SUM(B1142:B1150)</f>
        <v>0</v>
      </c>
      <c r="C1141" s="97"/>
    </row>
    <row r="1142" spans="1:3" s="167" customFormat="1" ht="19.5" customHeight="1">
      <c r="A1142" s="97" t="s">
        <v>63</v>
      </c>
      <c r="B1142" s="124"/>
      <c r="C1142" s="97"/>
    </row>
    <row r="1143" spans="1:3" s="167" customFormat="1" ht="19.5" customHeight="1">
      <c r="A1143" s="97" t="s">
        <v>67</v>
      </c>
      <c r="B1143" s="124"/>
      <c r="C1143" s="97"/>
    </row>
    <row r="1144" spans="1:3" s="167" customFormat="1" ht="19.5" customHeight="1">
      <c r="A1144" s="97" t="s">
        <v>69</v>
      </c>
      <c r="B1144" s="124"/>
      <c r="C1144" s="97"/>
    </row>
    <row r="1145" spans="1:3" s="167" customFormat="1" ht="19.5" customHeight="1">
      <c r="A1145" s="97" t="s">
        <v>1013</v>
      </c>
      <c r="B1145" s="124"/>
      <c r="C1145" s="97"/>
    </row>
    <row r="1146" spans="1:3" s="167" customFormat="1" ht="19.5" customHeight="1">
      <c r="A1146" s="97" t="s">
        <v>72</v>
      </c>
      <c r="B1146" s="124"/>
      <c r="C1146" s="97"/>
    </row>
    <row r="1147" spans="1:3" s="167" customFormat="1" ht="19.5" customHeight="1">
      <c r="A1147" s="97" t="s">
        <v>768</v>
      </c>
      <c r="B1147" s="124"/>
      <c r="C1147" s="97"/>
    </row>
    <row r="1148" spans="1:3" s="167" customFormat="1" ht="19.5" customHeight="1">
      <c r="A1148" s="97" t="s">
        <v>75</v>
      </c>
      <c r="B1148" s="124"/>
      <c r="C1148" s="97"/>
    </row>
    <row r="1149" spans="1:3" s="167" customFormat="1" ht="19.5" customHeight="1">
      <c r="A1149" s="97" t="s">
        <v>80</v>
      </c>
      <c r="B1149" s="124"/>
      <c r="C1149" s="97"/>
    </row>
    <row r="1150" spans="1:3" s="167" customFormat="1" ht="19.5" customHeight="1">
      <c r="A1150" s="97" t="s">
        <v>1014</v>
      </c>
      <c r="B1150" s="124"/>
      <c r="C1150" s="97"/>
    </row>
    <row r="1151" spans="1:3" s="167" customFormat="1" ht="19.5" customHeight="1">
      <c r="A1151" s="97" t="s">
        <v>1015</v>
      </c>
      <c r="B1151" s="175">
        <f>SUM(B1152,B1172,B1191,B1200,B1213,B1228,)</f>
        <v>1069</v>
      </c>
      <c r="C1151" s="97"/>
    </row>
    <row r="1152" spans="1:3" s="167" customFormat="1" ht="19.5" customHeight="1">
      <c r="A1152" s="97" t="s">
        <v>1016</v>
      </c>
      <c r="B1152" s="175">
        <f>SUM(B1153:B1171)</f>
        <v>1069</v>
      </c>
      <c r="C1152" s="97"/>
    </row>
    <row r="1153" spans="1:3" s="167" customFormat="1" ht="19.5" customHeight="1">
      <c r="A1153" s="97" t="s">
        <v>749</v>
      </c>
      <c r="B1153" s="124">
        <v>986</v>
      </c>
      <c r="C1153" s="97"/>
    </row>
    <row r="1154" spans="1:3" s="167" customFormat="1" ht="19.5" customHeight="1">
      <c r="A1154" s="97" t="s">
        <v>750</v>
      </c>
      <c r="B1154" s="124"/>
      <c r="C1154" s="97"/>
    </row>
    <row r="1155" spans="1:3" s="167" customFormat="1" ht="19.5" customHeight="1">
      <c r="A1155" s="97" t="s">
        <v>751</v>
      </c>
      <c r="B1155" s="124"/>
      <c r="C1155" s="97"/>
    </row>
    <row r="1156" spans="1:3" s="167" customFormat="1" ht="19.5" customHeight="1">
      <c r="A1156" s="97" t="s">
        <v>1017</v>
      </c>
      <c r="B1156" s="124"/>
      <c r="C1156" s="97"/>
    </row>
    <row r="1157" spans="1:3" s="167" customFormat="1" ht="19.5" customHeight="1">
      <c r="A1157" s="97" t="s">
        <v>1018</v>
      </c>
      <c r="B1157" s="124"/>
      <c r="C1157" s="97"/>
    </row>
    <row r="1158" spans="1:3" s="167" customFormat="1" ht="19.5" customHeight="1">
      <c r="A1158" s="97" t="s">
        <v>1019</v>
      </c>
      <c r="B1158" s="124"/>
      <c r="C1158" s="97"/>
    </row>
    <row r="1159" spans="1:3" s="167" customFormat="1" ht="19.5" customHeight="1">
      <c r="A1159" s="97" t="s">
        <v>1020</v>
      </c>
      <c r="B1159" s="124"/>
      <c r="C1159" s="97"/>
    </row>
    <row r="1160" spans="1:3" s="167" customFormat="1" ht="19.5" customHeight="1">
      <c r="A1160" s="97" t="s">
        <v>1021</v>
      </c>
      <c r="B1160" s="124"/>
      <c r="C1160" s="97"/>
    </row>
    <row r="1161" spans="1:3" s="167" customFormat="1" ht="19.5" customHeight="1">
      <c r="A1161" s="97" t="s">
        <v>1022</v>
      </c>
      <c r="B1161" s="124"/>
      <c r="C1161" s="97"/>
    </row>
    <row r="1162" spans="1:3" s="167" customFormat="1" ht="19.5" customHeight="1">
      <c r="A1162" s="97" t="s">
        <v>1023</v>
      </c>
      <c r="B1162" s="124"/>
      <c r="C1162" s="97"/>
    </row>
    <row r="1163" spans="1:3" s="167" customFormat="1" ht="19.5" customHeight="1">
      <c r="A1163" s="97" t="s">
        <v>1024</v>
      </c>
      <c r="B1163" s="124"/>
      <c r="C1163" s="97"/>
    </row>
    <row r="1164" spans="1:3" s="167" customFormat="1" ht="19.5" customHeight="1">
      <c r="A1164" s="97" t="s">
        <v>1025</v>
      </c>
      <c r="B1164" s="124"/>
      <c r="C1164" s="97"/>
    </row>
    <row r="1165" spans="1:3" s="167" customFormat="1" ht="19.5" customHeight="1">
      <c r="A1165" s="97" t="s">
        <v>1026</v>
      </c>
      <c r="B1165" s="124"/>
      <c r="C1165" s="97"/>
    </row>
    <row r="1166" spans="1:3" s="167" customFormat="1" ht="19.5" customHeight="1">
      <c r="A1166" s="97" t="s">
        <v>1027</v>
      </c>
      <c r="B1166" s="124"/>
      <c r="C1166" s="97"/>
    </row>
    <row r="1167" spans="1:3" s="167" customFormat="1" ht="19.5" customHeight="1">
      <c r="A1167" s="97" t="s">
        <v>1028</v>
      </c>
      <c r="B1167" s="124"/>
      <c r="C1167" s="97"/>
    </row>
    <row r="1168" spans="1:3" s="167" customFormat="1" ht="19.5" customHeight="1">
      <c r="A1168" s="97" t="s">
        <v>1029</v>
      </c>
      <c r="B1168" s="124"/>
      <c r="C1168" s="97"/>
    </row>
    <row r="1169" spans="1:3" s="167" customFormat="1" ht="19.5" customHeight="1">
      <c r="A1169" s="97" t="s">
        <v>1030</v>
      </c>
      <c r="B1169" s="124"/>
      <c r="C1169" s="97"/>
    </row>
    <row r="1170" spans="1:3" s="167" customFormat="1" ht="19.5" customHeight="1">
      <c r="A1170" s="97" t="s">
        <v>769</v>
      </c>
      <c r="B1170" s="124"/>
      <c r="C1170" s="97"/>
    </row>
    <row r="1171" spans="1:3" s="167" customFormat="1" ht="19.5" customHeight="1">
      <c r="A1171" s="97" t="s">
        <v>1031</v>
      </c>
      <c r="B1171" s="124">
        <v>83</v>
      </c>
      <c r="C1171" s="97"/>
    </row>
    <row r="1172" spans="1:3" s="167" customFormat="1" ht="19.5" customHeight="1">
      <c r="A1172" s="97" t="s">
        <v>1032</v>
      </c>
      <c r="B1172" s="175">
        <f>SUM(B1173:B1190)</f>
        <v>0</v>
      </c>
      <c r="C1172" s="97"/>
    </row>
    <row r="1173" spans="1:3" s="167" customFormat="1" ht="19.5" customHeight="1">
      <c r="A1173" s="97" t="s">
        <v>749</v>
      </c>
      <c r="B1173" s="124"/>
      <c r="C1173" s="97"/>
    </row>
    <row r="1174" spans="1:3" s="167" customFormat="1" ht="19.5" customHeight="1">
      <c r="A1174" s="97" t="s">
        <v>750</v>
      </c>
      <c r="B1174" s="124"/>
      <c r="C1174" s="97"/>
    </row>
    <row r="1175" spans="1:3" s="167" customFormat="1" ht="19.5" customHeight="1">
      <c r="A1175" s="97" t="s">
        <v>751</v>
      </c>
      <c r="B1175" s="124"/>
      <c r="C1175" s="97"/>
    </row>
    <row r="1176" spans="1:3" s="167" customFormat="1" ht="19.5" customHeight="1">
      <c r="A1176" s="97" t="s">
        <v>1033</v>
      </c>
      <c r="B1176" s="124"/>
      <c r="C1176" s="97"/>
    </row>
    <row r="1177" spans="1:3" s="167" customFormat="1" ht="19.5" customHeight="1">
      <c r="A1177" s="97" t="s">
        <v>1034</v>
      </c>
      <c r="B1177" s="124"/>
      <c r="C1177" s="97"/>
    </row>
    <row r="1178" spans="1:3" s="167" customFormat="1" ht="19.5" customHeight="1">
      <c r="A1178" s="97" t="s">
        <v>1035</v>
      </c>
      <c r="B1178" s="124"/>
      <c r="C1178" s="97"/>
    </row>
    <row r="1179" spans="1:3" s="167" customFormat="1" ht="19.5" customHeight="1">
      <c r="A1179" s="97" t="s">
        <v>1036</v>
      </c>
      <c r="B1179" s="124"/>
      <c r="C1179" s="97"/>
    </row>
    <row r="1180" spans="1:3" s="167" customFormat="1" ht="19.5" customHeight="1">
      <c r="A1180" s="97" t="s">
        <v>1037</v>
      </c>
      <c r="B1180" s="124"/>
      <c r="C1180" s="97"/>
    </row>
    <row r="1181" spans="1:3" s="167" customFormat="1" ht="19.5" customHeight="1">
      <c r="A1181" s="97" t="s">
        <v>1038</v>
      </c>
      <c r="B1181" s="124"/>
      <c r="C1181" s="97"/>
    </row>
    <row r="1182" spans="1:3" s="167" customFormat="1" ht="19.5" customHeight="1">
      <c r="A1182" s="97" t="s">
        <v>1039</v>
      </c>
      <c r="B1182" s="124"/>
      <c r="C1182" s="97"/>
    </row>
    <row r="1183" spans="1:3" s="167" customFormat="1" ht="19.5" customHeight="1">
      <c r="A1183" s="97" t="s">
        <v>1040</v>
      </c>
      <c r="B1183" s="124"/>
      <c r="C1183" s="97"/>
    </row>
    <row r="1184" spans="1:3" s="167" customFormat="1" ht="19.5" customHeight="1">
      <c r="A1184" s="97" t="s">
        <v>1041</v>
      </c>
      <c r="B1184" s="124"/>
      <c r="C1184" s="97"/>
    </row>
    <row r="1185" spans="1:3" s="167" customFormat="1" ht="19.5" customHeight="1">
      <c r="A1185" s="97" t="s">
        <v>1042</v>
      </c>
      <c r="B1185" s="124"/>
      <c r="C1185" s="97"/>
    </row>
    <row r="1186" spans="1:3" s="167" customFormat="1" ht="19.5" customHeight="1">
      <c r="A1186" s="97" t="s">
        <v>1043</v>
      </c>
      <c r="B1186" s="124"/>
      <c r="C1186" s="97"/>
    </row>
    <row r="1187" spans="1:3" s="167" customFormat="1" ht="19.5" customHeight="1">
      <c r="A1187" s="97" t="s">
        <v>1044</v>
      </c>
      <c r="B1187" s="124"/>
      <c r="C1187" s="97"/>
    </row>
    <row r="1188" spans="1:3" s="167" customFormat="1" ht="19.5" customHeight="1">
      <c r="A1188" s="97" t="s">
        <v>1045</v>
      </c>
      <c r="B1188" s="124"/>
      <c r="C1188" s="97"/>
    </row>
    <row r="1189" spans="1:3" s="167" customFormat="1" ht="19.5" customHeight="1">
      <c r="A1189" s="97" t="s">
        <v>769</v>
      </c>
      <c r="B1189" s="124"/>
      <c r="C1189" s="97"/>
    </row>
    <row r="1190" spans="1:3" s="167" customFormat="1" ht="19.5" customHeight="1">
      <c r="A1190" s="97" t="s">
        <v>1046</v>
      </c>
      <c r="B1190" s="124"/>
      <c r="C1190" s="97"/>
    </row>
    <row r="1191" spans="1:3" s="167" customFormat="1" ht="19.5" customHeight="1">
      <c r="A1191" s="97" t="s">
        <v>1047</v>
      </c>
      <c r="B1191" s="175">
        <f>SUM(B1192:B1199)</f>
        <v>0</v>
      </c>
      <c r="C1191" s="97"/>
    </row>
    <row r="1192" spans="1:3" s="167" customFormat="1" ht="19.5" customHeight="1">
      <c r="A1192" s="97" t="s">
        <v>749</v>
      </c>
      <c r="B1192" s="124"/>
      <c r="C1192" s="97"/>
    </row>
    <row r="1193" spans="1:3" s="167" customFormat="1" ht="19.5" customHeight="1">
      <c r="A1193" s="97" t="s">
        <v>750</v>
      </c>
      <c r="B1193" s="124"/>
      <c r="C1193" s="97"/>
    </row>
    <row r="1194" spans="1:3" s="167" customFormat="1" ht="19.5" customHeight="1">
      <c r="A1194" s="97" t="s">
        <v>751</v>
      </c>
      <c r="B1194" s="124"/>
      <c r="C1194" s="97"/>
    </row>
    <row r="1195" spans="1:3" s="167" customFormat="1" ht="19.5" customHeight="1">
      <c r="A1195" s="97" t="s">
        <v>1048</v>
      </c>
      <c r="B1195" s="124"/>
      <c r="C1195" s="97"/>
    </row>
    <row r="1196" spans="1:3" s="167" customFormat="1" ht="19.5" customHeight="1">
      <c r="A1196" s="97" t="s">
        <v>1049</v>
      </c>
      <c r="B1196" s="124"/>
      <c r="C1196" s="97"/>
    </row>
    <row r="1197" spans="1:3" s="167" customFormat="1" ht="19.5" customHeight="1">
      <c r="A1197" s="97" t="s">
        <v>1050</v>
      </c>
      <c r="B1197" s="124"/>
      <c r="C1197" s="97"/>
    </row>
    <row r="1198" spans="1:3" s="167" customFormat="1" ht="19.5" customHeight="1">
      <c r="A1198" s="97" t="s">
        <v>769</v>
      </c>
      <c r="B1198" s="124"/>
      <c r="C1198" s="97"/>
    </row>
    <row r="1199" spans="1:3" s="167" customFormat="1" ht="19.5" customHeight="1">
      <c r="A1199" s="97" t="s">
        <v>1051</v>
      </c>
      <c r="B1199" s="124"/>
      <c r="C1199" s="97"/>
    </row>
    <row r="1200" spans="1:3" s="167" customFormat="1" ht="19.5" customHeight="1">
      <c r="A1200" s="97" t="s">
        <v>1052</v>
      </c>
      <c r="B1200" s="175">
        <f>SUM(B1201:B1212)</f>
        <v>0</v>
      </c>
      <c r="C1200" s="97"/>
    </row>
    <row r="1201" spans="1:3" s="167" customFormat="1" ht="19.5" customHeight="1">
      <c r="A1201" s="97" t="s">
        <v>749</v>
      </c>
      <c r="B1201" s="124"/>
      <c r="C1201" s="97"/>
    </row>
    <row r="1202" spans="1:3" s="167" customFormat="1" ht="19.5" customHeight="1">
      <c r="A1202" s="97" t="s">
        <v>750</v>
      </c>
      <c r="B1202" s="124"/>
      <c r="C1202" s="97"/>
    </row>
    <row r="1203" spans="1:3" s="167" customFormat="1" ht="19.5" customHeight="1">
      <c r="A1203" s="97" t="s">
        <v>751</v>
      </c>
      <c r="B1203" s="124"/>
      <c r="C1203" s="97"/>
    </row>
    <row r="1204" spans="1:3" s="167" customFormat="1" ht="19.5" customHeight="1">
      <c r="A1204" s="97" t="s">
        <v>1053</v>
      </c>
      <c r="B1204" s="124"/>
      <c r="C1204" s="97"/>
    </row>
    <row r="1205" spans="1:3" s="167" customFormat="1" ht="19.5" customHeight="1">
      <c r="A1205" s="97" t="s">
        <v>1054</v>
      </c>
      <c r="B1205" s="124"/>
      <c r="C1205" s="97"/>
    </row>
    <row r="1206" spans="1:3" s="167" customFormat="1" ht="19.5" customHeight="1">
      <c r="A1206" s="97" t="s">
        <v>1055</v>
      </c>
      <c r="B1206" s="124"/>
      <c r="C1206" s="97"/>
    </row>
    <row r="1207" spans="1:3" s="167" customFormat="1" ht="19.5" customHeight="1">
      <c r="A1207" s="97" t="s">
        <v>1056</v>
      </c>
      <c r="B1207" s="124"/>
      <c r="C1207" s="97"/>
    </row>
    <row r="1208" spans="1:3" s="167" customFormat="1" ht="19.5" customHeight="1">
      <c r="A1208" s="97" t="s">
        <v>1057</v>
      </c>
      <c r="B1208" s="124"/>
      <c r="C1208" s="97"/>
    </row>
    <row r="1209" spans="1:3" s="167" customFormat="1" ht="19.5" customHeight="1">
      <c r="A1209" s="97" t="s">
        <v>1058</v>
      </c>
      <c r="B1209" s="124"/>
      <c r="C1209" s="97"/>
    </row>
    <row r="1210" spans="1:3" s="167" customFormat="1" ht="19.5" customHeight="1">
      <c r="A1210" s="97" t="s">
        <v>1059</v>
      </c>
      <c r="B1210" s="124"/>
      <c r="C1210" s="97"/>
    </row>
    <row r="1211" spans="1:3" s="167" customFormat="1" ht="19.5" customHeight="1">
      <c r="A1211" s="97" t="s">
        <v>1060</v>
      </c>
      <c r="B1211" s="124"/>
      <c r="C1211" s="97"/>
    </row>
    <row r="1212" spans="1:3" s="167" customFormat="1" ht="19.5" customHeight="1">
      <c r="A1212" s="97" t="s">
        <v>1061</v>
      </c>
      <c r="B1212" s="124"/>
      <c r="C1212" s="97"/>
    </row>
    <row r="1213" spans="1:3" s="167" customFormat="1" ht="19.5" customHeight="1">
      <c r="A1213" s="97" t="s">
        <v>1062</v>
      </c>
      <c r="B1213" s="175">
        <f>SUM(B1214:B1227)</f>
        <v>0</v>
      </c>
      <c r="C1213" s="97"/>
    </row>
    <row r="1214" spans="1:3" s="167" customFormat="1" ht="19.5" customHeight="1">
      <c r="A1214" s="97" t="s">
        <v>749</v>
      </c>
      <c r="B1214" s="124"/>
      <c r="C1214" s="97"/>
    </row>
    <row r="1215" spans="1:3" s="167" customFormat="1" ht="19.5" customHeight="1">
      <c r="A1215" s="97" t="s">
        <v>750</v>
      </c>
      <c r="B1215" s="124"/>
      <c r="C1215" s="97"/>
    </row>
    <row r="1216" spans="1:3" s="167" customFormat="1" ht="19.5" customHeight="1">
      <c r="A1216" s="97" t="s">
        <v>751</v>
      </c>
      <c r="B1216" s="124"/>
      <c r="C1216" s="97"/>
    </row>
    <row r="1217" spans="1:3" s="167" customFormat="1" ht="19.5" customHeight="1">
      <c r="A1217" s="97" t="s">
        <v>1063</v>
      </c>
      <c r="B1217" s="124"/>
      <c r="C1217" s="97"/>
    </row>
    <row r="1218" spans="1:3" s="167" customFormat="1" ht="19.5" customHeight="1">
      <c r="A1218" s="97" t="s">
        <v>1064</v>
      </c>
      <c r="B1218" s="124"/>
      <c r="C1218" s="97"/>
    </row>
    <row r="1219" spans="1:3" s="167" customFormat="1" ht="19.5" customHeight="1">
      <c r="A1219" s="97" t="s">
        <v>1065</v>
      </c>
      <c r="B1219" s="124"/>
      <c r="C1219" s="97"/>
    </row>
    <row r="1220" spans="1:3" s="167" customFormat="1" ht="19.5" customHeight="1">
      <c r="A1220" s="97" t="s">
        <v>1066</v>
      </c>
      <c r="B1220" s="124"/>
      <c r="C1220" s="97"/>
    </row>
    <row r="1221" spans="1:3" s="167" customFormat="1" ht="19.5" customHeight="1">
      <c r="A1221" s="97" t="s">
        <v>1067</v>
      </c>
      <c r="B1221" s="124"/>
      <c r="C1221" s="97"/>
    </row>
    <row r="1222" spans="1:3" s="167" customFormat="1" ht="19.5" customHeight="1">
      <c r="A1222" s="97" t="s">
        <v>1068</v>
      </c>
      <c r="B1222" s="124"/>
      <c r="C1222" s="97"/>
    </row>
    <row r="1223" spans="1:3" s="167" customFormat="1" ht="19.5" customHeight="1">
      <c r="A1223" s="97" t="s">
        <v>1069</v>
      </c>
      <c r="B1223" s="124"/>
      <c r="C1223" s="97"/>
    </row>
    <row r="1224" spans="1:3" s="167" customFormat="1" ht="19.5" customHeight="1">
      <c r="A1224" s="97" t="s">
        <v>1070</v>
      </c>
      <c r="B1224" s="124"/>
      <c r="C1224" s="97"/>
    </row>
    <row r="1225" spans="1:3" s="167" customFormat="1" ht="19.5" customHeight="1">
      <c r="A1225" s="97" t="s">
        <v>1071</v>
      </c>
      <c r="B1225" s="124"/>
      <c r="C1225" s="97"/>
    </row>
    <row r="1226" spans="1:3" s="167" customFormat="1" ht="19.5" customHeight="1">
      <c r="A1226" s="97" t="s">
        <v>1072</v>
      </c>
      <c r="B1226" s="124"/>
      <c r="C1226" s="97"/>
    </row>
    <row r="1227" spans="1:3" s="167" customFormat="1" ht="19.5" customHeight="1">
      <c r="A1227" s="97" t="s">
        <v>1073</v>
      </c>
      <c r="B1227" s="124"/>
      <c r="C1227" s="97"/>
    </row>
    <row r="1228" spans="1:3" s="167" customFormat="1" ht="19.5" customHeight="1">
      <c r="A1228" s="97" t="s">
        <v>1074</v>
      </c>
      <c r="B1228" s="124"/>
      <c r="C1228" s="97"/>
    </row>
    <row r="1229" spans="1:3" s="167" customFormat="1" ht="19.5" customHeight="1">
      <c r="A1229" s="97" t="s">
        <v>1075</v>
      </c>
      <c r="B1229" s="175">
        <f>SUM(B1230,B1239,B1243,)</f>
        <v>14411</v>
      </c>
      <c r="C1229" s="97"/>
    </row>
    <row r="1230" spans="1:3" s="167" customFormat="1" ht="19.5" customHeight="1">
      <c r="A1230" s="97" t="s">
        <v>1076</v>
      </c>
      <c r="B1230" s="175">
        <f>SUM(B1231:B1238)</f>
        <v>6396</v>
      </c>
      <c r="C1230" s="97"/>
    </row>
    <row r="1231" spans="1:3" s="167" customFormat="1" ht="19.5" customHeight="1">
      <c r="A1231" s="97" t="s">
        <v>1077</v>
      </c>
      <c r="B1231" s="124"/>
      <c r="C1231" s="97"/>
    </row>
    <row r="1232" spans="1:3" s="167" customFormat="1" ht="19.5" customHeight="1">
      <c r="A1232" s="97" t="s">
        <v>1078</v>
      </c>
      <c r="B1232" s="124"/>
      <c r="C1232" s="97"/>
    </row>
    <row r="1233" spans="1:3" s="167" customFormat="1" ht="19.5" customHeight="1">
      <c r="A1233" s="97" t="s">
        <v>1079</v>
      </c>
      <c r="B1233" s="124">
        <v>6396</v>
      </c>
      <c r="C1233" s="97"/>
    </row>
    <row r="1234" spans="1:3" s="167" customFormat="1" ht="19.5" customHeight="1">
      <c r="A1234" s="97" t="s">
        <v>1080</v>
      </c>
      <c r="B1234" s="124"/>
      <c r="C1234" s="97"/>
    </row>
    <row r="1235" spans="1:3" s="167" customFormat="1" ht="19.5" customHeight="1">
      <c r="A1235" s="97" t="s">
        <v>1081</v>
      </c>
      <c r="B1235" s="124"/>
      <c r="C1235" s="97"/>
    </row>
    <row r="1236" spans="1:3" s="167" customFormat="1" ht="19.5" customHeight="1">
      <c r="A1236" s="97" t="s">
        <v>1082</v>
      </c>
      <c r="B1236" s="124"/>
      <c r="C1236" s="97"/>
    </row>
    <row r="1237" spans="1:3" s="167" customFormat="1" ht="19.5" customHeight="1">
      <c r="A1237" s="97" t="s">
        <v>1083</v>
      </c>
      <c r="B1237" s="124"/>
      <c r="C1237" s="97"/>
    </row>
    <row r="1238" spans="1:3" s="167" customFormat="1" ht="19.5" customHeight="1">
      <c r="A1238" s="97" t="s">
        <v>1084</v>
      </c>
      <c r="B1238" s="124"/>
      <c r="C1238" s="97"/>
    </row>
    <row r="1239" spans="1:3" s="167" customFormat="1" ht="19.5" customHeight="1">
      <c r="A1239" s="97" t="s">
        <v>1085</v>
      </c>
      <c r="B1239" s="175">
        <f>SUM(B1240:B1242)</f>
        <v>8015</v>
      </c>
      <c r="C1239" s="97"/>
    </row>
    <row r="1240" spans="1:3" s="167" customFormat="1" ht="19.5" customHeight="1">
      <c r="A1240" s="97" t="s">
        <v>1086</v>
      </c>
      <c r="B1240" s="124">
        <v>8015</v>
      </c>
      <c r="C1240" s="97"/>
    </row>
    <row r="1241" spans="1:3" s="167" customFormat="1" ht="19.5" customHeight="1">
      <c r="A1241" s="97" t="s">
        <v>1087</v>
      </c>
      <c r="B1241" s="124"/>
      <c r="C1241" s="97"/>
    </row>
    <row r="1242" spans="1:3" s="167" customFormat="1" ht="19.5" customHeight="1">
      <c r="A1242" s="97" t="s">
        <v>1088</v>
      </c>
      <c r="B1242" s="124"/>
      <c r="C1242" s="97"/>
    </row>
    <row r="1243" spans="1:3" s="167" customFormat="1" ht="19.5" customHeight="1">
      <c r="A1243" s="97" t="s">
        <v>1089</v>
      </c>
      <c r="B1243" s="175">
        <f>SUM(B1244:B1246)</f>
        <v>0</v>
      </c>
      <c r="C1243" s="97"/>
    </row>
    <row r="1244" spans="1:3" s="167" customFormat="1" ht="19.5" customHeight="1">
      <c r="A1244" s="97" t="s">
        <v>1090</v>
      </c>
      <c r="B1244" s="124"/>
      <c r="C1244" s="97"/>
    </row>
    <row r="1245" spans="1:3" s="167" customFormat="1" ht="19.5" customHeight="1">
      <c r="A1245" s="97" t="s">
        <v>1091</v>
      </c>
      <c r="B1245" s="124"/>
      <c r="C1245" s="97"/>
    </row>
    <row r="1246" spans="1:3" s="167" customFormat="1" ht="19.5" customHeight="1">
      <c r="A1246" s="97" t="s">
        <v>1092</v>
      </c>
      <c r="B1246" s="124"/>
      <c r="C1246" s="97"/>
    </row>
    <row r="1247" spans="1:3" s="167" customFormat="1" ht="19.5" customHeight="1">
      <c r="A1247" s="97" t="s">
        <v>1093</v>
      </c>
      <c r="B1247" s="175">
        <f>SUM(B1248,B1263,B1277,B1282,B1288,)</f>
        <v>704</v>
      </c>
      <c r="C1247" s="97"/>
    </row>
    <row r="1248" spans="1:3" s="167" customFormat="1" ht="19.5" customHeight="1">
      <c r="A1248" s="97" t="s">
        <v>1094</v>
      </c>
      <c r="B1248" s="175">
        <f>SUM(B1249:B1262)</f>
        <v>608</v>
      </c>
      <c r="C1248" s="97"/>
    </row>
    <row r="1249" spans="1:3" s="167" customFormat="1" ht="19.5" customHeight="1">
      <c r="A1249" s="97" t="s">
        <v>749</v>
      </c>
      <c r="B1249" s="124">
        <v>608</v>
      </c>
      <c r="C1249" s="97"/>
    </row>
    <row r="1250" spans="1:3" s="167" customFormat="1" ht="19.5" customHeight="1">
      <c r="A1250" s="97" t="s">
        <v>750</v>
      </c>
      <c r="B1250" s="124"/>
      <c r="C1250" s="97"/>
    </row>
    <row r="1251" spans="1:3" s="167" customFormat="1" ht="19.5" customHeight="1">
      <c r="A1251" s="97" t="s">
        <v>751</v>
      </c>
      <c r="B1251" s="124"/>
      <c r="C1251" s="97"/>
    </row>
    <row r="1252" spans="1:3" s="167" customFormat="1" ht="19.5" customHeight="1">
      <c r="A1252" s="97" t="s">
        <v>1095</v>
      </c>
      <c r="B1252" s="124"/>
      <c r="C1252" s="97"/>
    </row>
    <row r="1253" spans="1:3" s="167" customFormat="1" ht="19.5" customHeight="1">
      <c r="A1253" s="97" t="s">
        <v>1096</v>
      </c>
      <c r="B1253" s="124"/>
      <c r="C1253" s="97"/>
    </row>
    <row r="1254" spans="1:3" s="167" customFormat="1" ht="19.5" customHeight="1">
      <c r="A1254" s="97" t="s">
        <v>1097</v>
      </c>
      <c r="B1254" s="124"/>
      <c r="C1254" s="97"/>
    </row>
    <row r="1255" spans="1:3" s="167" customFormat="1" ht="19.5" customHeight="1">
      <c r="A1255" s="97" t="s">
        <v>1098</v>
      </c>
      <c r="B1255" s="124"/>
      <c r="C1255" s="97"/>
    </row>
    <row r="1256" spans="1:3" s="167" customFormat="1" ht="19.5" customHeight="1">
      <c r="A1256" s="97" t="s">
        <v>1099</v>
      </c>
      <c r="B1256" s="124"/>
      <c r="C1256" s="97"/>
    </row>
    <row r="1257" spans="1:3" s="167" customFormat="1" ht="19.5" customHeight="1">
      <c r="A1257" s="97" t="s">
        <v>1100</v>
      </c>
      <c r="B1257" s="124"/>
      <c r="C1257" s="97"/>
    </row>
    <row r="1258" spans="1:3" s="167" customFormat="1" ht="19.5" customHeight="1">
      <c r="A1258" s="97" t="s">
        <v>1101</v>
      </c>
      <c r="B1258" s="124"/>
      <c r="C1258" s="97"/>
    </row>
    <row r="1259" spans="1:3" s="167" customFormat="1" ht="19.5" customHeight="1">
      <c r="A1259" s="97" t="s">
        <v>1102</v>
      </c>
      <c r="B1259" s="124"/>
      <c r="C1259" s="97"/>
    </row>
    <row r="1260" spans="1:3" s="167" customFormat="1" ht="19.5" customHeight="1">
      <c r="A1260" s="97" t="s">
        <v>1103</v>
      </c>
      <c r="B1260" s="124"/>
      <c r="C1260" s="97"/>
    </row>
    <row r="1261" spans="1:3" s="167" customFormat="1" ht="19.5" customHeight="1">
      <c r="A1261" s="97" t="s">
        <v>769</v>
      </c>
      <c r="B1261" s="124"/>
      <c r="C1261" s="97"/>
    </row>
    <row r="1262" spans="1:3" s="167" customFormat="1" ht="19.5" customHeight="1">
      <c r="A1262" s="97" t="s">
        <v>1104</v>
      </c>
      <c r="B1262" s="124"/>
      <c r="C1262" s="97"/>
    </row>
    <row r="1263" spans="1:3" s="167" customFormat="1" ht="19.5" customHeight="1">
      <c r="A1263" s="97" t="s">
        <v>1105</v>
      </c>
      <c r="B1263" s="175">
        <f>SUM(B1264:B1276)</f>
        <v>96</v>
      </c>
      <c r="C1263" s="97"/>
    </row>
    <row r="1264" spans="1:3" s="167" customFormat="1" ht="19.5" customHeight="1">
      <c r="A1264" s="97" t="s">
        <v>749</v>
      </c>
      <c r="B1264" s="124">
        <v>96</v>
      </c>
      <c r="C1264" s="97"/>
    </row>
    <row r="1265" spans="1:3" s="167" customFormat="1" ht="19.5" customHeight="1">
      <c r="A1265" s="97" t="s">
        <v>750</v>
      </c>
      <c r="B1265" s="124"/>
      <c r="C1265" s="97"/>
    </row>
    <row r="1266" spans="1:3" s="167" customFormat="1" ht="19.5" customHeight="1">
      <c r="A1266" s="97" t="s">
        <v>751</v>
      </c>
      <c r="B1266" s="124"/>
      <c r="C1266" s="97"/>
    </row>
    <row r="1267" spans="1:3" s="167" customFormat="1" ht="19.5" customHeight="1">
      <c r="A1267" s="97" t="s">
        <v>1106</v>
      </c>
      <c r="B1267" s="124"/>
      <c r="C1267" s="97"/>
    </row>
    <row r="1268" spans="1:3" s="167" customFormat="1" ht="19.5" customHeight="1">
      <c r="A1268" s="97" t="s">
        <v>1107</v>
      </c>
      <c r="B1268" s="124"/>
      <c r="C1268" s="97"/>
    </row>
    <row r="1269" spans="1:3" s="167" customFormat="1" ht="19.5" customHeight="1">
      <c r="A1269" s="97" t="s">
        <v>1108</v>
      </c>
      <c r="B1269" s="124"/>
      <c r="C1269" s="97"/>
    </row>
    <row r="1270" spans="1:3" s="167" customFormat="1" ht="19.5" customHeight="1">
      <c r="A1270" s="97" t="s">
        <v>1109</v>
      </c>
      <c r="B1270" s="124"/>
      <c r="C1270" s="97"/>
    </row>
    <row r="1271" spans="1:3" s="167" customFormat="1" ht="19.5" customHeight="1">
      <c r="A1271" s="97" t="s">
        <v>1110</v>
      </c>
      <c r="B1271" s="124"/>
      <c r="C1271" s="97"/>
    </row>
    <row r="1272" spans="1:3" s="167" customFormat="1" ht="19.5" customHeight="1">
      <c r="A1272" s="97" t="s">
        <v>1111</v>
      </c>
      <c r="B1272" s="124"/>
      <c r="C1272" s="97"/>
    </row>
    <row r="1273" spans="1:3" s="167" customFormat="1" ht="19.5" customHeight="1">
      <c r="A1273" s="97" t="s">
        <v>1112</v>
      </c>
      <c r="B1273" s="124"/>
      <c r="C1273" s="97"/>
    </row>
    <row r="1274" spans="1:3" s="167" customFormat="1" ht="19.5" customHeight="1">
      <c r="A1274" s="97" t="s">
        <v>1113</v>
      </c>
      <c r="B1274" s="124"/>
      <c r="C1274" s="97"/>
    </row>
    <row r="1275" spans="1:3" s="167" customFormat="1" ht="19.5" customHeight="1">
      <c r="A1275" s="97" t="s">
        <v>769</v>
      </c>
      <c r="B1275" s="124"/>
      <c r="C1275" s="97"/>
    </row>
    <row r="1276" spans="1:3" s="167" customFormat="1" ht="19.5" customHeight="1">
      <c r="A1276" s="97" t="s">
        <v>1114</v>
      </c>
      <c r="B1276" s="124"/>
      <c r="C1276" s="97"/>
    </row>
    <row r="1277" spans="1:3" s="167" customFormat="1" ht="19.5" customHeight="1">
      <c r="A1277" s="97" t="s">
        <v>1115</v>
      </c>
      <c r="B1277" s="175">
        <f>SUM(B1278:B1281)</f>
        <v>0</v>
      </c>
      <c r="C1277" s="97"/>
    </row>
    <row r="1278" spans="1:3" s="167" customFormat="1" ht="19.5" customHeight="1">
      <c r="A1278" s="97" t="s">
        <v>1116</v>
      </c>
      <c r="B1278" s="124"/>
      <c r="C1278" s="97"/>
    </row>
    <row r="1279" spans="1:3" s="167" customFormat="1" ht="19.5" customHeight="1">
      <c r="A1279" s="97" t="s">
        <v>1117</v>
      </c>
      <c r="B1279" s="124"/>
      <c r="C1279" s="97"/>
    </row>
    <row r="1280" spans="1:3" s="167" customFormat="1" ht="19.5" customHeight="1">
      <c r="A1280" s="97" t="s">
        <v>1118</v>
      </c>
      <c r="B1280" s="124"/>
      <c r="C1280" s="97"/>
    </row>
    <row r="1281" spans="1:3" s="167" customFormat="1" ht="19.5" customHeight="1">
      <c r="A1281" s="97" t="s">
        <v>1119</v>
      </c>
      <c r="B1281" s="124"/>
      <c r="C1281" s="97"/>
    </row>
    <row r="1282" spans="1:3" s="167" customFormat="1" ht="19.5" customHeight="1">
      <c r="A1282" s="97" t="s">
        <v>1120</v>
      </c>
      <c r="B1282" s="175">
        <f>SUM(B1283:B1287)</f>
        <v>0</v>
      </c>
      <c r="C1282" s="97"/>
    </row>
    <row r="1283" spans="1:3" s="167" customFormat="1" ht="19.5" customHeight="1">
      <c r="A1283" s="97" t="s">
        <v>1121</v>
      </c>
      <c r="B1283" s="124"/>
      <c r="C1283" s="97"/>
    </row>
    <row r="1284" spans="1:3" s="167" customFormat="1" ht="19.5" customHeight="1">
      <c r="A1284" s="97" t="s">
        <v>1122</v>
      </c>
      <c r="B1284" s="124"/>
      <c r="C1284" s="97"/>
    </row>
    <row r="1285" spans="1:3" s="167" customFormat="1" ht="19.5" customHeight="1">
      <c r="A1285" s="97" t="s">
        <v>1123</v>
      </c>
      <c r="B1285" s="124"/>
      <c r="C1285" s="97"/>
    </row>
    <row r="1286" spans="1:3" s="167" customFormat="1" ht="19.5" customHeight="1">
      <c r="A1286" s="97" t="s">
        <v>1124</v>
      </c>
      <c r="B1286" s="124"/>
      <c r="C1286" s="97"/>
    </row>
    <row r="1287" spans="1:3" s="167" customFormat="1" ht="19.5" customHeight="1">
      <c r="A1287" s="97" t="s">
        <v>1125</v>
      </c>
      <c r="B1287" s="124"/>
      <c r="C1287" s="97"/>
    </row>
    <row r="1288" spans="1:3" s="167" customFormat="1" ht="19.5" customHeight="1">
      <c r="A1288" s="97" t="s">
        <v>1126</v>
      </c>
      <c r="B1288" s="175">
        <f>SUM(B1289:B1299)</f>
        <v>0</v>
      </c>
      <c r="C1288" s="97"/>
    </row>
    <row r="1289" spans="1:3" s="167" customFormat="1" ht="19.5" customHeight="1">
      <c r="A1289" s="97" t="s">
        <v>1127</v>
      </c>
      <c r="B1289" s="124"/>
      <c r="C1289" s="97"/>
    </row>
    <row r="1290" spans="1:3" s="167" customFormat="1" ht="19.5" customHeight="1">
      <c r="A1290" s="97" t="s">
        <v>1128</v>
      </c>
      <c r="B1290" s="124"/>
      <c r="C1290" s="97"/>
    </row>
    <row r="1291" spans="1:3" s="167" customFormat="1" ht="19.5" customHeight="1">
      <c r="A1291" s="97" t="s">
        <v>1129</v>
      </c>
      <c r="B1291" s="124"/>
      <c r="C1291" s="97"/>
    </row>
    <row r="1292" spans="1:3" s="167" customFormat="1" ht="19.5" customHeight="1">
      <c r="A1292" s="97" t="s">
        <v>1130</v>
      </c>
      <c r="B1292" s="124"/>
      <c r="C1292" s="97"/>
    </row>
    <row r="1293" spans="1:3" s="167" customFormat="1" ht="19.5" customHeight="1">
      <c r="A1293" s="97" t="s">
        <v>1131</v>
      </c>
      <c r="B1293" s="124"/>
      <c r="C1293" s="97"/>
    </row>
    <row r="1294" spans="1:3" s="167" customFormat="1" ht="19.5" customHeight="1">
      <c r="A1294" s="97" t="s">
        <v>1132</v>
      </c>
      <c r="B1294" s="124"/>
      <c r="C1294" s="97"/>
    </row>
    <row r="1295" spans="1:3" s="167" customFormat="1" ht="19.5" customHeight="1">
      <c r="A1295" s="97" t="s">
        <v>1133</v>
      </c>
      <c r="B1295" s="124"/>
      <c r="C1295" s="97"/>
    </row>
    <row r="1296" spans="1:3" s="167" customFormat="1" ht="19.5" customHeight="1">
      <c r="A1296" s="97" t="s">
        <v>1134</v>
      </c>
      <c r="B1296" s="124"/>
      <c r="C1296" s="97"/>
    </row>
    <row r="1297" spans="1:3" s="167" customFormat="1" ht="19.5" customHeight="1">
      <c r="A1297" s="97" t="s">
        <v>1135</v>
      </c>
      <c r="B1297" s="124"/>
      <c r="C1297" s="97"/>
    </row>
    <row r="1298" spans="1:3" s="167" customFormat="1" ht="19.5" customHeight="1">
      <c r="A1298" s="97" t="s">
        <v>1136</v>
      </c>
      <c r="B1298" s="124"/>
      <c r="C1298" s="97"/>
    </row>
    <row r="1299" spans="1:3" s="167" customFormat="1" ht="19.5" customHeight="1">
      <c r="A1299" s="97" t="s">
        <v>1137</v>
      </c>
      <c r="B1299" s="124"/>
      <c r="C1299" s="97"/>
    </row>
    <row r="1300" spans="1:3" s="167" customFormat="1" ht="19.5" customHeight="1">
      <c r="A1300" s="97" t="s">
        <v>1138</v>
      </c>
      <c r="B1300" s="124">
        <v>3921</v>
      </c>
      <c r="C1300" s="97"/>
    </row>
    <row r="1301" spans="1:3" s="167" customFormat="1" ht="19.5" customHeight="1">
      <c r="A1301" s="97" t="s">
        <v>1139</v>
      </c>
      <c r="B1301" s="175">
        <f>SUM(B1302)</f>
        <v>4760</v>
      </c>
      <c r="C1301" s="97"/>
    </row>
    <row r="1302" spans="1:3" s="167" customFormat="1" ht="19.5" customHeight="1">
      <c r="A1302" s="97" t="s">
        <v>1140</v>
      </c>
      <c r="B1302" s="175">
        <f>SUM(B1303:B1306)</f>
        <v>4760</v>
      </c>
      <c r="C1302" s="97"/>
    </row>
    <row r="1303" spans="1:3" s="167" customFormat="1" ht="19.5" customHeight="1">
      <c r="A1303" s="97" t="s">
        <v>1141</v>
      </c>
      <c r="B1303" s="124">
        <v>4760</v>
      </c>
      <c r="C1303" s="97"/>
    </row>
    <row r="1304" spans="1:3" s="167" customFormat="1" ht="19.5" customHeight="1">
      <c r="A1304" s="97" t="s">
        <v>1142</v>
      </c>
      <c r="B1304" s="124"/>
      <c r="C1304" s="97"/>
    </row>
    <row r="1305" spans="1:3" s="167" customFormat="1" ht="19.5" customHeight="1">
      <c r="A1305" s="97" t="s">
        <v>1143</v>
      </c>
      <c r="B1305" s="124"/>
      <c r="C1305" s="97"/>
    </row>
    <row r="1306" spans="1:3" s="167" customFormat="1" ht="19.5" customHeight="1">
      <c r="A1306" s="97" t="s">
        <v>1144</v>
      </c>
      <c r="B1306" s="124"/>
      <c r="C1306" s="97"/>
    </row>
    <row r="1307" spans="1:3" s="169" customFormat="1" ht="19.5" customHeight="1">
      <c r="A1307" s="97" t="s">
        <v>1145</v>
      </c>
      <c r="B1307" s="175">
        <f>SUM(B1308)</f>
        <v>0</v>
      </c>
      <c r="C1307" s="180" t="s">
        <v>36</v>
      </c>
    </row>
    <row r="1308" spans="1:3" s="169" customFormat="1" ht="19.5" customHeight="1">
      <c r="A1308" s="97" t="s">
        <v>1146</v>
      </c>
      <c r="B1308" s="124"/>
      <c r="C1308" s="180"/>
    </row>
    <row r="1309" spans="1:3" s="167" customFormat="1" ht="19.5" customHeight="1">
      <c r="A1309" s="97" t="s">
        <v>1147</v>
      </c>
      <c r="B1309" s="175">
        <f>SUM(B1310:B1311)</f>
        <v>0</v>
      </c>
      <c r="C1309" s="97"/>
    </row>
    <row r="1310" spans="1:3" s="167" customFormat="1" ht="19.5" customHeight="1">
      <c r="A1310" s="97" t="s">
        <v>1148</v>
      </c>
      <c r="B1310" s="124"/>
      <c r="C1310" s="97"/>
    </row>
    <row r="1311" spans="1:3" s="167" customFormat="1" ht="19.5" customHeight="1">
      <c r="A1311" s="97" t="s">
        <v>1149</v>
      </c>
      <c r="B1311" s="124"/>
      <c r="C1311" s="97"/>
    </row>
    <row r="1312" spans="1:3" s="167" customFormat="1" ht="19.5" customHeight="1">
      <c r="A1312" s="97"/>
      <c r="B1312" s="124"/>
      <c r="C1312" s="97"/>
    </row>
    <row r="1313" spans="1:3" s="167" customFormat="1" ht="19.5" customHeight="1">
      <c r="A1313" s="97"/>
      <c r="B1313" s="124"/>
      <c r="C1313" s="97"/>
    </row>
    <row r="1314" spans="1:3" s="167" customFormat="1" ht="19.5" customHeight="1">
      <c r="A1314" s="94" t="s">
        <v>1150</v>
      </c>
      <c r="B1314" s="173">
        <f>SUM(B1309,B1307,B1301,B1300,B1247,B1229,B1151,B1141,B1126,B1099,B1025,B961,B831,B811,B738,B667,B551,B502,B446,B392,B273,B261,B258,B5,)</f>
        <v>204410</v>
      </c>
      <c r="C1314" s="97"/>
    </row>
    <row r="1315" s="86" customFormat="1" ht="19.5" customHeight="1">
      <c r="B1315" s="171"/>
    </row>
    <row r="1316" s="86" customFormat="1" ht="19.5" customHeight="1">
      <c r="B1316" s="171"/>
    </row>
    <row r="1317" s="86" customFormat="1" ht="19.5" customHeight="1">
      <c r="B1317" s="171"/>
    </row>
    <row r="1318" s="86" customFormat="1" ht="19.5" customHeight="1">
      <c r="B1318" s="171"/>
    </row>
    <row r="1319" s="86" customFormat="1" ht="19.5" customHeight="1">
      <c r="B1319" s="171"/>
    </row>
    <row r="1320" s="86" customFormat="1" ht="14.25">
      <c r="B1320" s="171"/>
    </row>
    <row r="1321" s="86" customFormat="1" ht="14.25">
      <c r="B1321" s="171"/>
    </row>
    <row r="1322" s="86" customFormat="1" ht="14.25">
      <c r="B1322" s="171"/>
    </row>
    <row r="1323" s="86" customFormat="1" ht="14.25">
      <c r="B1323" s="171"/>
    </row>
    <row r="1324" s="86" customFormat="1" ht="14.25">
      <c r="B1324" s="171"/>
    </row>
    <row r="1325" s="86" customFormat="1" ht="14.25">
      <c r="B1325" s="171"/>
    </row>
    <row r="1326" s="86" customFormat="1" ht="14.25">
      <c r="B1326" s="171"/>
    </row>
    <row r="1327" s="86" customFormat="1" ht="14.25">
      <c r="B1327" s="171"/>
    </row>
    <row r="1328" s="86" customFormat="1" ht="14.25">
      <c r="B1328" s="171"/>
    </row>
    <row r="1329" s="86" customFormat="1" ht="14.25">
      <c r="B1329" s="171"/>
    </row>
    <row r="1330" s="86" customFormat="1" ht="14.25">
      <c r="B1330" s="171"/>
    </row>
    <row r="1331" s="86" customFormat="1" ht="14.25">
      <c r="B1331" s="171"/>
    </row>
    <row r="1332" s="86" customFormat="1" ht="14.25">
      <c r="B1332" s="171"/>
    </row>
    <row r="1333" s="86" customFormat="1" ht="14.25">
      <c r="B1333" s="171"/>
    </row>
    <row r="1334" s="86" customFormat="1" ht="14.25">
      <c r="B1334" s="171"/>
    </row>
    <row r="1335" s="86" customFormat="1" ht="14.25">
      <c r="B1335" s="171"/>
    </row>
    <row r="1336" s="86" customFormat="1" ht="14.25">
      <c r="B1336" s="171"/>
    </row>
    <row r="1337" s="86" customFormat="1" ht="14.25">
      <c r="B1337" s="171"/>
    </row>
    <row r="1338" s="86" customFormat="1" ht="14.25">
      <c r="B1338" s="171"/>
    </row>
    <row r="1339" s="86" customFormat="1" ht="14.25">
      <c r="B1339" s="171"/>
    </row>
    <row r="1340" s="86" customFormat="1" ht="14.25">
      <c r="B1340" s="171"/>
    </row>
    <row r="1341" s="86" customFormat="1" ht="14.25">
      <c r="B1341" s="171"/>
    </row>
    <row r="1342" s="86" customFormat="1" ht="14.25">
      <c r="B1342" s="171"/>
    </row>
    <row r="1343" s="86" customFormat="1" ht="14.25">
      <c r="B1343" s="171"/>
    </row>
    <row r="1344" s="86" customFormat="1" ht="14.25">
      <c r="B1344" s="171"/>
    </row>
    <row r="1345" s="86" customFormat="1" ht="14.25">
      <c r="B1345" s="171"/>
    </row>
    <row r="1346" s="86" customFormat="1" ht="14.25">
      <c r="B1346" s="171"/>
    </row>
    <row r="1347" s="86" customFormat="1" ht="14.25">
      <c r="B1347" s="171"/>
    </row>
    <row r="1348" s="86" customFormat="1" ht="14.25">
      <c r="B1348" s="171"/>
    </row>
    <row r="1349" s="86" customFormat="1" ht="14.25">
      <c r="B1349" s="171"/>
    </row>
    <row r="1350" s="86" customFormat="1" ht="14.25">
      <c r="B1350" s="171"/>
    </row>
    <row r="1351" s="86" customFormat="1" ht="14.25">
      <c r="B1351" s="171"/>
    </row>
    <row r="1352" s="86" customFormat="1" ht="14.25">
      <c r="B1352" s="171"/>
    </row>
    <row r="1353" s="86" customFormat="1" ht="14.25">
      <c r="B1353" s="171"/>
    </row>
    <row r="1354" s="86" customFormat="1" ht="14.25">
      <c r="B1354" s="171"/>
    </row>
    <row r="1355" s="86" customFormat="1" ht="14.25">
      <c r="B1355" s="171"/>
    </row>
    <row r="1356" s="86" customFormat="1" ht="14.25">
      <c r="B1356" s="171"/>
    </row>
    <row r="1357" s="86" customFormat="1" ht="14.25">
      <c r="B1357" s="171"/>
    </row>
    <row r="1358" s="86" customFormat="1" ht="14.25">
      <c r="B1358" s="171"/>
    </row>
    <row r="1359" s="86" customFormat="1" ht="14.25">
      <c r="B1359" s="171"/>
    </row>
    <row r="1360" s="86" customFormat="1" ht="14.25">
      <c r="B1360" s="171"/>
    </row>
    <row r="1361" s="86" customFormat="1" ht="14.25">
      <c r="B1361" s="171"/>
    </row>
    <row r="1362" s="86" customFormat="1" ht="14.25">
      <c r="B1362" s="171"/>
    </row>
    <row r="1363" s="86" customFormat="1" ht="14.25">
      <c r="B1363" s="171"/>
    </row>
    <row r="1364" s="86" customFormat="1" ht="14.25">
      <c r="B1364" s="171"/>
    </row>
    <row r="1365" s="86" customFormat="1" ht="14.25">
      <c r="B1365" s="171"/>
    </row>
    <row r="1366" s="86" customFormat="1" ht="14.25">
      <c r="B1366" s="171"/>
    </row>
    <row r="1367" s="86" customFormat="1" ht="14.25">
      <c r="B1367" s="171"/>
    </row>
    <row r="1368" s="86" customFormat="1" ht="14.25">
      <c r="B1368" s="171"/>
    </row>
    <row r="1369" s="86" customFormat="1" ht="14.25">
      <c r="B1369" s="171"/>
    </row>
    <row r="1370" s="86" customFormat="1" ht="14.25">
      <c r="B1370" s="171"/>
    </row>
    <row r="1371" s="86" customFormat="1" ht="14.25">
      <c r="B1371" s="171"/>
    </row>
  </sheetData>
  <sheetProtection/>
  <protectedRanges>
    <protectedRange sqref="C5:C1314" name="区域20"/>
    <protectedRange sqref="B1231:B1238 B1240:B1242 B1244:B1246 B1249:B1262 B1264:B1276 B1278:B1281 B1283:B1287 B1289:B1300 B1303:B1306 B1308 B1310:B1311" name="区域19"/>
    <protectedRange sqref="B1101:B1109 B1111:B1116 B1118:B1122 B1124:B1125 B1128:B1133 B1135:B1140 B1142:B1150 B1153:B1171 B1173:B1190 B1192:B1199 B1201:B1212 B1214:B1228" name="区域18"/>
    <protectedRange sqref="B963:B984 B986:B994 B996:B1004 B1006:B1009 B1011:B1016 B1018:B1021 B1023:B1024 B1027:B1035 B1037:B1051 B1053:B1056 B1058:B1070 B1072:B1078 B1080:B1084 B1086:B1091 B1093:B1098" name="区域17"/>
    <protectedRange sqref="B833:B856 B858:B875 B876:B884 B886:B903 B904:B911 B913:B922 B924:B933 B935:B939 B941:B946 B948:B953 B955:B957 B959:B960" name="区域16"/>
    <protectedRange sqref="B669:B672 B674:B685 B687:B689 B691:B701 B703:B704 B706:B708 B710:B718 B720:B723 B725:B729 B731:B733 B735:B737 B740:B747 B749:B751 B753:B759 B761:B765 B767:B772 B774:B778 B780:B781 B783:B786 B788:B794 B796:B810 B813:B824 B826:B830" name="区域15"/>
    <protectedRange sqref="B589:B591 B593:B601 B603:B609 B611:B615 B617:B622 B624:B631 B633:B636 B638:B641 B643:B644 B646:B647 B649:B650 B652:B653 B655:B656 B658:B660 B662:B666" name="区域14"/>
    <protectedRange sqref="B484:B489 B491:B493 B495:B496 B498:B501 B504:B516 B518:B524 B526:B535 B537:B546 B548:B550 B553:B565 B567:B576 B578 B580:B587" name="区域13"/>
    <protectedRange sqref="B421:B423 B425:B427 B429:B431 B433:B437 B439:B445 B448:B451 B453:B460 B462:B466 B468:B472 B474:B477 B479:B482" name="区域12"/>
    <protectedRange sqref="B479:B482 B484:B489 B491:B493 B495:B496 B498:B501 B504:B516 B518:B524 B526:B535 B537:B546 B548:B550" name="区域11"/>
    <protectedRange sqref="B421:B423 B425:B427 B429:B431 B433:B437 B439:B445 B448:B451 B453:B460 B462:B466 B468:B472 B474:B477" name="区域10"/>
    <protectedRange sqref="B383:B391 B394:B397 B399:B406 B408:B413 B415:B419" name="区域9"/>
    <protectedRange sqref="B335:B347 B349:B356 B358:B365 B367:B373 B375:B381" name="区域8"/>
    <protectedRange sqref="B275:B283 B285:B305 B307:B312 B314:B324 B326:B333" name="区域7"/>
    <protectedRange sqref="B244:B248 B250:B254 B256:B257 B259:B260 B263:B272" name="区域6"/>
    <protectedRange sqref="B211:B217 B219:B224 B226:B230 B232:B236 B238:B242" name="区域5"/>
    <protectedRange sqref="B175:B180 B182:B187 B189:B196 B198:B202 B204:B209" name="区域4"/>
    <protectedRange sqref="B120:B127 B129:B138 B140:B150 B152:B160 B162:B173" name="区域3"/>
    <protectedRange sqref="B63:B72 B74:B84 B86:B93 B95:B103 B105:B118" name="区域2"/>
    <protectedRange sqref="B7:B17 B19:B26 B28:B38 B40:B50 B52:B61" name="区域1"/>
  </protectedRanges>
  <mergeCells count="1">
    <mergeCell ref="A2:C2"/>
  </mergeCells>
  <printOptions horizontalCentered="1"/>
  <pageMargins left="0.31" right="0.31" top="0.35" bottom="0.35" header="0.31" footer="0.31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showZeros="0" workbookViewId="0" topLeftCell="A1">
      <selection activeCell="A1" sqref="A1"/>
    </sheetView>
  </sheetViews>
  <sheetFormatPr defaultColWidth="9.00390625" defaultRowHeight="21" customHeight="1"/>
  <cols>
    <col min="1" max="1" width="51.75390625" style="152" customWidth="1"/>
    <col min="2" max="2" width="26.75390625" style="153" customWidth="1"/>
    <col min="3" max="3" width="9.25390625" style="154" customWidth="1"/>
    <col min="4" max="4" width="4.875" style="153" customWidth="1"/>
    <col min="5" max="16384" width="9.00390625" style="152" customWidth="1"/>
  </cols>
  <sheetData>
    <row r="1" spans="1:4" ht="19.5" customHeight="1">
      <c r="A1" s="155" t="s">
        <v>1153</v>
      </c>
      <c r="B1" s="156"/>
      <c r="C1" s="152"/>
      <c r="D1" s="152"/>
    </row>
    <row r="2" spans="1:4" ht="21.75" customHeight="1">
      <c r="A2" s="157" t="s">
        <v>1154</v>
      </c>
      <c r="B2" s="158"/>
      <c r="C2" s="152"/>
      <c r="D2" s="152"/>
    </row>
    <row r="3" spans="1:4" ht="16.5" customHeight="1">
      <c r="A3" s="159"/>
      <c r="B3" s="160"/>
      <c r="C3" s="152"/>
      <c r="D3" s="152"/>
    </row>
    <row r="4" spans="1:4" ht="23.25" customHeight="1">
      <c r="A4" s="161" t="s">
        <v>1155</v>
      </c>
      <c r="B4" s="162" t="s">
        <v>22</v>
      </c>
      <c r="C4" s="152"/>
      <c r="D4" s="152"/>
    </row>
    <row r="5" spans="1:2" s="151" customFormat="1" ht="21" customHeight="1">
      <c r="A5" s="163" t="s">
        <v>1156</v>
      </c>
      <c r="B5" s="164">
        <v>127603.4</v>
      </c>
    </row>
    <row r="6" spans="1:2" s="151" customFormat="1" ht="21" customHeight="1">
      <c r="A6" s="165" t="s">
        <v>1157</v>
      </c>
      <c r="B6" s="164">
        <v>107870.56</v>
      </c>
    </row>
    <row r="7" spans="1:4" ht="21" customHeight="1">
      <c r="A7" s="166" t="s">
        <v>1158</v>
      </c>
      <c r="B7" s="164">
        <v>27394.01</v>
      </c>
      <c r="C7" s="152"/>
      <c r="D7" s="152"/>
    </row>
    <row r="8" spans="1:4" ht="21" customHeight="1">
      <c r="A8" s="166" t="s">
        <v>1159</v>
      </c>
      <c r="B8" s="164">
        <v>28483.38</v>
      </c>
      <c r="C8" s="152"/>
      <c r="D8" s="152"/>
    </row>
    <row r="9" spans="1:4" ht="21" customHeight="1">
      <c r="A9" s="166" t="s">
        <v>1160</v>
      </c>
      <c r="B9" s="164">
        <v>10277.31</v>
      </c>
      <c r="C9" s="152"/>
      <c r="D9" s="152"/>
    </row>
    <row r="10" spans="1:4" ht="21" customHeight="1">
      <c r="A10" s="166" t="s">
        <v>1161</v>
      </c>
      <c r="B10" s="164">
        <v>15700.69</v>
      </c>
      <c r="C10" s="152"/>
      <c r="D10" s="152"/>
    </row>
    <row r="11" spans="1:4" ht="21" customHeight="1">
      <c r="A11" s="166" t="s">
        <v>1162</v>
      </c>
      <c r="B11" s="164">
        <v>9741.32</v>
      </c>
      <c r="C11" s="152"/>
      <c r="D11" s="152"/>
    </row>
    <row r="12" spans="1:2" s="151" customFormat="1" ht="21" customHeight="1">
      <c r="A12" s="166" t="s">
        <v>1163</v>
      </c>
      <c r="B12" s="164">
        <v>623.32</v>
      </c>
    </row>
    <row r="13" spans="1:4" ht="21" customHeight="1">
      <c r="A13" s="166" t="s">
        <v>1164</v>
      </c>
      <c r="B13" s="164">
        <v>3841.42</v>
      </c>
      <c r="C13" s="152"/>
      <c r="D13" s="152"/>
    </row>
    <row r="14" spans="1:4" ht="21" customHeight="1">
      <c r="A14" s="166" t="s">
        <v>1165</v>
      </c>
      <c r="B14" s="164">
        <v>2732.88</v>
      </c>
      <c r="C14" s="152"/>
      <c r="D14" s="152"/>
    </row>
    <row r="15" spans="1:4" ht="21" customHeight="1">
      <c r="A15" s="166" t="s">
        <v>1166</v>
      </c>
      <c r="B15" s="164">
        <v>610.72</v>
      </c>
      <c r="C15" s="152"/>
      <c r="D15" s="152"/>
    </row>
    <row r="16" spans="1:4" ht="21" customHeight="1">
      <c r="A16" s="166" t="s">
        <v>1167</v>
      </c>
      <c r="B16" s="164">
        <v>8465.51</v>
      </c>
      <c r="C16" s="152"/>
      <c r="D16" s="152"/>
    </row>
    <row r="17" spans="1:4" ht="21" customHeight="1">
      <c r="A17" s="165" t="s">
        <v>1168</v>
      </c>
      <c r="B17" s="164">
        <v>16613.81</v>
      </c>
      <c r="C17" s="152"/>
      <c r="D17" s="152"/>
    </row>
    <row r="18" spans="1:4" ht="21" customHeight="1">
      <c r="A18" s="166" t="s">
        <v>1169</v>
      </c>
      <c r="B18" s="164">
        <v>6040.32</v>
      </c>
      <c r="C18" s="152"/>
      <c r="D18" s="152"/>
    </row>
    <row r="19" spans="1:4" ht="21" customHeight="1">
      <c r="A19" s="166" t="s">
        <v>1170</v>
      </c>
      <c r="B19" s="164">
        <v>1156.78</v>
      </c>
      <c r="C19" s="152"/>
      <c r="D19" s="152"/>
    </row>
    <row r="20" spans="1:4" ht="21" customHeight="1">
      <c r="A20" s="166" t="s">
        <v>1171</v>
      </c>
      <c r="B20" s="164">
        <v>102.1</v>
      </c>
      <c r="C20" s="152"/>
      <c r="D20" s="152"/>
    </row>
    <row r="21" spans="1:4" ht="21" customHeight="1">
      <c r="A21" s="166" t="s">
        <v>1172</v>
      </c>
      <c r="B21" s="164">
        <v>243.84</v>
      </c>
      <c r="C21" s="152"/>
      <c r="D21" s="152"/>
    </row>
    <row r="22" spans="1:4" ht="21" customHeight="1">
      <c r="A22" s="166" t="s">
        <v>1173</v>
      </c>
      <c r="B22" s="164">
        <v>800.68</v>
      </c>
      <c r="C22" s="152"/>
      <c r="D22" s="152"/>
    </row>
    <row r="23" spans="1:4" ht="21" customHeight="1">
      <c r="A23" s="166" t="s">
        <v>1174</v>
      </c>
      <c r="B23" s="164">
        <v>176.73</v>
      </c>
      <c r="C23" s="152"/>
      <c r="D23" s="152"/>
    </row>
    <row r="24" spans="1:4" ht="21" customHeight="1">
      <c r="A24" s="166" t="s">
        <v>1175</v>
      </c>
      <c r="B24" s="164">
        <v>58.08</v>
      </c>
      <c r="C24" s="152"/>
      <c r="D24" s="152"/>
    </row>
    <row r="25" spans="1:4" ht="21" customHeight="1">
      <c r="A25" s="166" t="s">
        <v>1176</v>
      </c>
      <c r="B25" s="164">
        <v>138.58</v>
      </c>
      <c r="C25" s="152"/>
      <c r="D25" s="152"/>
    </row>
    <row r="26" spans="1:4" ht="21" customHeight="1">
      <c r="A26" s="166" t="s">
        <v>1177</v>
      </c>
      <c r="B26" s="164">
        <v>344.66</v>
      </c>
      <c r="C26" s="152"/>
      <c r="D26" s="152"/>
    </row>
    <row r="27" spans="1:4" ht="21" customHeight="1">
      <c r="A27" s="166" t="s">
        <v>1178</v>
      </c>
      <c r="B27" s="164">
        <v>1208.27</v>
      </c>
      <c r="C27" s="152"/>
      <c r="D27" s="152"/>
    </row>
    <row r="28" spans="1:4" ht="21" customHeight="1">
      <c r="A28" s="166" t="s">
        <v>1179</v>
      </c>
      <c r="B28" s="164">
        <v>108.38</v>
      </c>
      <c r="C28" s="152"/>
      <c r="D28" s="152"/>
    </row>
    <row r="29" spans="1:4" ht="21" customHeight="1">
      <c r="A29" s="166" t="s">
        <v>1180</v>
      </c>
      <c r="B29" s="164">
        <v>177.02</v>
      </c>
      <c r="C29" s="152"/>
      <c r="D29" s="152"/>
    </row>
    <row r="30" spans="1:4" ht="21" customHeight="1">
      <c r="A30" s="166" t="s">
        <v>1181</v>
      </c>
      <c r="B30" s="164">
        <v>410.31</v>
      </c>
      <c r="C30" s="152"/>
      <c r="D30" s="152"/>
    </row>
    <row r="31" spans="1:4" ht="21" customHeight="1">
      <c r="A31" s="166" t="s">
        <v>1182</v>
      </c>
      <c r="B31" s="164">
        <v>12.31</v>
      </c>
      <c r="C31" s="152"/>
      <c r="D31" s="152"/>
    </row>
    <row r="32" spans="1:4" ht="21" customHeight="1">
      <c r="A32" s="166" t="s">
        <v>1183</v>
      </c>
      <c r="B32" s="164">
        <v>33.5</v>
      </c>
      <c r="C32" s="152"/>
      <c r="D32" s="152"/>
    </row>
    <row r="33" spans="1:4" ht="21" customHeight="1">
      <c r="A33" s="166" t="s">
        <v>1184</v>
      </c>
      <c r="B33" s="164">
        <v>10.9</v>
      </c>
      <c r="C33" s="152"/>
      <c r="D33" s="152"/>
    </row>
    <row r="34" spans="1:4" ht="21" customHeight="1">
      <c r="A34" s="166" t="s">
        <v>1185</v>
      </c>
      <c r="B34" s="164">
        <v>1901.87</v>
      </c>
      <c r="C34" s="152"/>
      <c r="D34" s="152"/>
    </row>
    <row r="35" spans="1:4" ht="21" customHeight="1">
      <c r="A35" s="166" t="s">
        <v>1186</v>
      </c>
      <c r="B35" s="164">
        <v>124.52</v>
      </c>
      <c r="C35" s="152"/>
      <c r="D35" s="152"/>
    </row>
    <row r="36" spans="1:4" ht="21" customHeight="1">
      <c r="A36" s="166" t="s">
        <v>1187</v>
      </c>
      <c r="B36" s="164">
        <v>1171.98</v>
      </c>
      <c r="C36" s="152"/>
      <c r="D36" s="152"/>
    </row>
    <row r="37" spans="1:2" s="151" customFormat="1" ht="21" customHeight="1">
      <c r="A37" s="166" t="s">
        <v>1188</v>
      </c>
      <c r="B37" s="164">
        <v>1431.7</v>
      </c>
    </row>
    <row r="38" spans="1:4" ht="21" customHeight="1">
      <c r="A38" s="166" t="s">
        <v>1189</v>
      </c>
      <c r="B38" s="164">
        <v>160</v>
      </c>
      <c r="C38" s="152"/>
      <c r="D38" s="152"/>
    </row>
    <row r="39" spans="1:4" ht="21" customHeight="1">
      <c r="A39" s="166" t="s">
        <v>1190</v>
      </c>
      <c r="B39" s="164">
        <v>381.43</v>
      </c>
      <c r="C39" s="152"/>
      <c r="D39" s="152"/>
    </row>
    <row r="40" spans="1:4" ht="21" customHeight="1">
      <c r="A40" s="166" t="s">
        <v>1191</v>
      </c>
      <c r="B40" s="164">
        <v>10</v>
      </c>
      <c r="C40" s="152"/>
      <c r="D40" s="152"/>
    </row>
    <row r="41" spans="1:4" ht="21" customHeight="1">
      <c r="A41" s="166" t="s">
        <v>1192</v>
      </c>
      <c r="B41" s="164">
        <v>232</v>
      </c>
      <c r="C41" s="152"/>
      <c r="D41" s="152"/>
    </row>
    <row r="42" spans="1:4" ht="21" customHeight="1">
      <c r="A42" s="166" t="s">
        <v>1193</v>
      </c>
      <c r="B42" s="164">
        <v>177.85</v>
      </c>
      <c r="C42" s="152"/>
      <c r="D42" s="152"/>
    </row>
    <row r="43" spans="1:4" ht="21" customHeight="1">
      <c r="A43" s="165" t="s">
        <v>1194</v>
      </c>
      <c r="B43" s="164">
        <v>3119.03</v>
      </c>
      <c r="C43" s="152"/>
      <c r="D43" s="152"/>
    </row>
    <row r="44" spans="1:4" ht="21" customHeight="1">
      <c r="A44" s="166" t="s">
        <v>1195</v>
      </c>
      <c r="B44" s="164">
        <v>397.55</v>
      </c>
      <c r="C44" s="152"/>
      <c r="D44" s="152"/>
    </row>
    <row r="45" spans="1:4" ht="21" customHeight="1">
      <c r="A45" s="166" t="s">
        <v>1196</v>
      </c>
      <c r="B45" s="164">
        <v>2522.64</v>
      </c>
      <c r="C45" s="152"/>
      <c r="D45" s="152"/>
    </row>
    <row r="46" spans="1:4" ht="21" customHeight="1">
      <c r="A46" s="166" t="s">
        <v>1197</v>
      </c>
      <c r="B46" s="164">
        <v>4.11</v>
      </c>
      <c r="C46" s="152"/>
      <c r="D46" s="152"/>
    </row>
    <row r="47" spans="1:4" ht="21" customHeight="1">
      <c r="A47" s="166" t="s">
        <v>1198</v>
      </c>
      <c r="B47" s="164">
        <v>149.73</v>
      </c>
      <c r="C47" s="152"/>
      <c r="D47" s="152"/>
    </row>
    <row r="48" spans="1:4" ht="21" customHeight="1">
      <c r="A48" s="166" t="s">
        <v>1199</v>
      </c>
      <c r="B48" s="164">
        <v>20</v>
      </c>
      <c r="C48" s="152"/>
      <c r="D48" s="152"/>
    </row>
    <row r="49" spans="1:2" ht="21" customHeight="1">
      <c r="A49" s="166" t="s">
        <v>1200</v>
      </c>
      <c r="B49" s="164">
        <v>25</v>
      </c>
    </row>
  </sheetData>
  <sheetProtection/>
  <mergeCells count="1">
    <mergeCell ref="A2:B2"/>
  </mergeCells>
  <printOptions horizontalCentered="1"/>
  <pageMargins left="0.59" right="0.59" top="0.55" bottom="0.55" header="0.31" footer="0.3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showGridLines="0" showZeros="0" zoomScale="93" zoomScaleNormal="93" workbookViewId="0" topLeftCell="A1">
      <pane ySplit="5" topLeftCell="A57" activePane="bottomLeft" state="frozen"/>
      <selection pane="bottomLeft" activeCell="A1" sqref="A1"/>
    </sheetView>
  </sheetViews>
  <sheetFormatPr defaultColWidth="9.00390625" defaultRowHeight="14.25"/>
  <cols>
    <col min="1" max="1" width="43.625" style="86" customWidth="1"/>
    <col min="2" max="2" width="20.50390625" style="129" customWidth="1"/>
    <col min="3" max="3" width="16.625" style="129" customWidth="1"/>
    <col min="4" max="4" width="43.625" style="86" customWidth="1"/>
    <col min="5" max="5" width="19.50390625" style="129" customWidth="1"/>
    <col min="6" max="6" width="16.625" style="129" customWidth="1"/>
    <col min="7" max="16384" width="9.00390625" style="86" customWidth="1"/>
  </cols>
  <sheetData>
    <row r="1" spans="1:6" s="86" customFormat="1" ht="18" customHeight="1">
      <c r="A1" s="87" t="s">
        <v>1201</v>
      </c>
      <c r="B1" s="130"/>
      <c r="C1" s="129"/>
      <c r="E1" s="129"/>
      <c r="F1" s="129"/>
    </row>
    <row r="2" spans="1:6" s="87" customFormat="1" ht="20.25">
      <c r="A2" s="88" t="s">
        <v>1202</v>
      </c>
      <c r="B2" s="88"/>
      <c r="C2" s="88"/>
      <c r="D2" s="88"/>
      <c r="E2" s="88"/>
      <c r="F2" s="88"/>
    </row>
    <row r="3" spans="1:6" s="86" customFormat="1" ht="20.25" customHeight="1">
      <c r="A3" s="87"/>
      <c r="B3" s="130"/>
      <c r="C3" s="129"/>
      <c r="E3" s="129"/>
      <c r="F3" s="131" t="s">
        <v>17</v>
      </c>
    </row>
    <row r="4" spans="1:6" s="86" customFormat="1" ht="31.5" customHeight="1">
      <c r="A4" s="132" t="s">
        <v>18</v>
      </c>
      <c r="B4" s="133"/>
      <c r="C4" s="134"/>
      <c r="D4" s="132" t="s">
        <v>19</v>
      </c>
      <c r="E4" s="133"/>
      <c r="F4" s="134"/>
    </row>
    <row r="5" spans="1:6" s="86" customFormat="1" ht="21.75" customHeight="1">
      <c r="A5" s="93" t="s">
        <v>20</v>
      </c>
      <c r="B5" s="135" t="s">
        <v>21</v>
      </c>
      <c r="C5" s="136" t="s">
        <v>22</v>
      </c>
      <c r="D5" s="93" t="s">
        <v>23</v>
      </c>
      <c r="E5" s="135" t="s">
        <v>21</v>
      </c>
      <c r="F5" s="136" t="s">
        <v>22</v>
      </c>
    </row>
    <row r="6" spans="1:6" s="86" customFormat="1" ht="19.5" customHeight="1">
      <c r="A6" s="137" t="s">
        <v>24</v>
      </c>
      <c r="B6" s="138">
        <f>SUM('[4]表一'!B33)</f>
        <v>265586</v>
      </c>
      <c r="C6" s="138">
        <f>SUM('[4]表一'!C33)</f>
        <v>281521</v>
      </c>
      <c r="D6" s="137" t="s">
        <v>25</v>
      </c>
      <c r="E6" s="138">
        <f>SUM('[4]表二'!B1314)</f>
        <v>250373</v>
      </c>
      <c r="F6" s="138">
        <f>SUM('[4]表二'!C1314)</f>
        <v>207693</v>
      </c>
    </row>
    <row r="7" spans="1:6" s="86" customFormat="1" ht="19.5" customHeight="1">
      <c r="A7" s="139" t="s">
        <v>26</v>
      </c>
      <c r="B7" s="140">
        <f>SUM(B8,B60,B61,B66:B68)</f>
        <v>100692</v>
      </c>
      <c r="C7" s="140">
        <f>SUM(C8,C60,C61,C66:C68)</f>
        <v>52508</v>
      </c>
      <c r="D7" s="139" t="s">
        <v>27</v>
      </c>
      <c r="E7" s="140">
        <f>SUM(E8,E60,E64:E67)</f>
        <v>115905</v>
      </c>
      <c r="F7" s="140">
        <f>SUM(F8,F60,F64:F67)</f>
        <v>126336</v>
      </c>
    </row>
    <row r="8" spans="1:6" s="86" customFormat="1" ht="19.5" customHeight="1">
      <c r="A8" s="141" t="s">
        <v>28</v>
      </c>
      <c r="B8" s="142">
        <f>SUM(B9,B16,B37,)</f>
        <v>82261</v>
      </c>
      <c r="C8" s="142">
        <f>SUM(C9,C16,C37,)</f>
        <v>49444</v>
      </c>
      <c r="D8" s="141" t="s">
        <v>29</v>
      </c>
      <c r="E8" s="142">
        <f>SUM(E9:E10)</f>
        <v>106505</v>
      </c>
      <c r="F8" s="142">
        <f>SUM(F9:F10)</f>
        <v>120000</v>
      </c>
    </row>
    <row r="9" spans="1:6" s="86" customFormat="1" ht="19.5" customHeight="1">
      <c r="A9" s="141" t="s">
        <v>30</v>
      </c>
      <c r="B9" s="138">
        <f>SUM(B10:B15)</f>
        <v>17362</v>
      </c>
      <c r="C9" s="138">
        <f>SUM(C10:C15)</f>
        <v>16946</v>
      </c>
      <c r="D9" s="141" t="s">
        <v>31</v>
      </c>
      <c r="E9" s="143">
        <v>20133</v>
      </c>
      <c r="F9" s="116">
        <v>20133</v>
      </c>
    </row>
    <row r="10" spans="1:6" s="86" customFormat="1" ht="19.5" customHeight="1">
      <c r="A10" s="101" t="s">
        <v>32</v>
      </c>
      <c r="B10" s="143">
        <v>2912</v>
      </c>
      <c r="C10" s="116">
        <v>2912</v>
      </c>
      <c r="D10" s="141" t="s">
        <v>33</v>
      </c>
      <c r="E10" s="144">
        <v>86372</v>
      </c>
      <c r="F10" s="116">
        <v>99867</v>
      </c>
    </row>
    <row r="11" spans="1:6" s="86" customFormat="1" ht="19.5" customHeight="1">
      <c r="A11" s="101" t="s">
        <v>34</v>
      </c>
      <c r="B11" s="143">
        <v>113</v>
      </c>
      <c r="C11" s="116">
        <v>113</v>
      </c>
      <c r="D11" s="141"/>
      <c r="E11" s="143"/>
      <c r="F11" s="116"/>
    </row>
    <row r="12" spans="1:6" s="86" customFormat="1" ht="19.5" customHeight="1">
      <c r="A12" s="101" t="s">
        <v>35</v>
      </c>
      <c r="B12" s="143">
        <v>2062</v>
      </c>
      <c r="C12" s="116">
        <v>2062</v>
      </c>
      <c r="D12" s="141" t="s">
        <v>36</v>
      </c>
      <c r="E12" s="143"/>
      <c r="F12" s="116"/>
    </row>
    <row r="13" spans="1:6" s="86" customFormat="1" ht="19.5" customHeight="1">
      <c r="A13" s="101" t="s">
        <v>37</v>
      </c>
      <c r="B13" s="143">
        <v>3723</v>
      </c>
      <c r="C13" s="116">
        <v>3723</v>
      </c>
      <c r="D13" s="141"/>
      <c r="E13" s="143"/>
      <c r="F13" s="116"/>
    </row>
    <row r="14" spans="1:6" s="86" customFormat="1" ht="19.5" customHeight="1">
      <c r="A14" s="101" t="s">
        <v>38</v>
      </c>
      <c r="B14" s="143">
        <v>8552</v>
      </c>
      <c r="C14" s="116">
        <v>8136</v>
      </c>
      <c r="D14" s="141" t="s">
        <v>36</v>
      </c>
      <c r="E14" s="143"/>
      <c r="F14" s="116"/>
    </row>
    <row r="15" spans="1:6" s="86" customFormat="1" ht="19.5" customHeight="1">
      <c r="A15" s="101" t="s">
        <v>39</v>
      </c>
      <c r="B15" s="143"/>
      <c r="C15" s="116"/>
      <c r="D15" s="141" t="s">
        <v>36</v>
      </c>
      <c r="E15" s="143"/>
      <c r="F15" s="116"/>
    </row>
    <row r="16" spans="1:6" s="86" customFormat="1" ht="19.5" customHeight="1">
      <c r="A16" s="101" t="s">
        <v>40</v>
      </c>
      <c r="B16" s="138">
        <f>SUM(B17:B36)</f>
        <v>28388</v>
      </c>
      <c r="C16" s="138">
        <f>SUM(C17:C36)</f>
        <v>19325</v>
      </c>
      <c r="D16" s="141" t="s">
        <v>36</v>
      </c>
      <c r="E16" s="143"/>
      <c r="F16" s="116"/>
    </row>
    <row r="17" spans="1:6" s="86" customFormat="1" ht="19.5" customHeight="1">
      <c r="A17" s="101" t="s">
        <v>41</v>
      </c>
      <c r="B17" s="143"/>
      <c r="C17" s="116"/>
      <c r="D17" s="141" t="s">
        <v>36</v>
      </c>
      <c r="E17" s="143"/>
      <c r="F17" s="116"/>
    </row>
    <row r="18" spans="1:6" s="86" customFormat="1" ht="19.5" customHeight="1">
      <c r="A18" s="145" t="s">
        <v>42</v>
      </c>
      <c r="B18" s="143">
        <v>9189</v>
      </c>
      <c r="C18" s="116">
        <v>3147</v>
      </c>
      <c r="D18" s="141" t="s">
        <v>36</v>
      </c>
      <c r="E18" s="143"/>
      <c r="F18" s="116"/>
    </row>
    <row r="19" spans="1:6" s="86" customFormat="1" ht="19.5" customHeight="1">
      <c r="A19" s="113" t="s">
        <v>43</v>
      </c>
      <c r="B19" s="146">
        <v>581</v>
      </c>
      <c r="C19" s="116"/>
      <c r="D19" s="141" t="s">
        <v>36</v>
      </c>
      <c r="E19" s="143"/>
      <c r="F19" s="116"/>
    </row>
    <row r="20" spans="1:6" s="86" customFormat="1" ht="19.5" customHeight="1">
      <c r="A20" s="113" t="s">
        <v>44</v>
      </c>
      <c r="B20" s="146">
        <v>3319</v>
      </c>
      <c r="C20" s="116">
        <v>2927</v>
      </c>
      <c r="D20" s="141" t="s">
        <v>36</v>
      </c>
      <c r="E20" s="143"/>
      <c r="F20" s="116"/>
    </row>
    <row r="21" spans="1:6" s="86" customFormat="1" ht="19.5" customHeight="1">
      <c r="A21" s="113" t="s">
        <v>45</v>
      </c>
      <c r="B21" s="146"/>
      <c r="C21" s="116"/>
      <c r="D21" s="141" t="s">
        <v>36</v>
      </c>
      <c r="E21" s="143"/>
      <c r="F21" s="116"/>
    </row>
    <row r="22" spans="1:6" s="86" customFormat="1" ht="19.5" customHeight="1">
      <c r="A22" s="113" t="s">
        <v>46</v>
      </c>
      <c r="B22" s="146"/>
      <c r="C22" s="116"/>
      <c r="D22" s="141" t="s">
        <v>36</v>
      </c>
      <c r="E22" s="143"/>
      <c r="F22" s="116"/>
    </row>
    <row r="23" spans="1:6" s="86" customFormat="1" ht="19.5" customHeight="1">
      <c r="A23" s="113" t="s">
        <v>47</v>
      </c>
      <c r="B23" s="146">
        <v>43</v>
      </c>
      <c r="C23" s="116"/>
      <c r="D23" s="141" t="s">
        <v>36</v>
      </c>
      <c r="E23" s="143"/>
      <c r="F23" s="116"/>
    </row>
    <row r="24" spans="1:6" s="86" customFormat="1" ht="19.5" customHeight="1">
      <c r="A24" s="113" t="s">
        <v>48</v>
      </c>
      <c r="B24" s="146">
        <v>473</v>
      </c>
      <c r="C24" s="116">
        <v>434</v>
      </c>
      <c r="D24" s="141" t="s">
        <v>36</v>
      </c>
      <c r="E24" s="143"/>
      <c r="F24" s="116"/>
    </row>
    <row r="25" spans="1:6" s="86" customFormat="1" ht="19.5" customHeight="1">
      <c r="A25" s="113" t="s">
        <v>49</v>
      </c>
      <c r="B25" s="146">
        <v>3391</v>
      </c>
      <c r="C25" s="116">
        <v>2783</v>
      </c>
      <c r="D25" s="141" t="s">
        <v>36</v>
      </c>
      <c r="E25" s="143"/>
      <c r="F25" s="116"/>
    </row>
    <row r="26" spans="1:6" s="86" customFormat="1" ht="19.5" customHeight="1">
      <c r="A26" s="113" t="s">
        <v>50</v>
      </c>
      <c r="B26" s="146">
        <v>252</v>
      </c>
      <c r="C26" s="116">
        <v>589</v>
      </c>
      <c r="D26" s="141" t="s">
        <v>36</v>
      </c>
      <c r="E26" s="143"/>
      <c r="F26" s="116"/>
    </row>
    <row r="27" spans="1:6" s="86" customFormat="1" ht="19.5" customHeight="1">
      <c r="A27" s="145" t="s">
        <v>51</v>
      </c>
      <c r="B27" s="143">
        <v>2049</v>
      </c>
      <c r="C27" s="116"/>
      <c r="D27" s="141" t="s">
        <v>36</v>
      </c>
      <c r="E27" s="143" t="s">
        <v>52</v>
      </c>
      <c r="F27" s="116"/>
    </row>
    <row r="28" spans="1:6" s="86" customFormat="1" ht="19.5" customHeight="1">
      <c r="A28" s="113" t="s">
        <v>53</v>
      </c>
      <c r="B28" s="146"/>
      <c r="C28" s="116">
        <v>437</v>
      </c>
      <c r="D28" s="113" t="s">
        <v>36</v>
      </c>
      <c r="E28" s="146"/>
      <c r="F28" s="147"/>
    </row>
    <row r="29" spans="1:6" s="86" customFormat="1" ht="19.5" customHeight="1">
      <c r="A29" s="113" t="s">
        <v>54</v>
      </c>
      <c r="B29" s="146"/>
      <c r="C29" s="116"/>
      <c r="D29" s="113" t="s">
        <v>36</v>
      </c>
      <c r="E29" s="146"/>
      <c r="F29" s="116"/>
    </row>
    <row r="30" spans="1:6" s="86" customFormat="1" ht="19.5" customHeight="1">
      <c r="A30" s="113" t="s">
        <v>55</v>
      </c>
      <c r="B30" s="146"/>
      <c r="C30" s="116"/>
      <c r="D30" s="113" t="s">
        <v>36</v>
      </c>
      <c r="E30" s="146"/>
      <c r="F30" s="116"/>
    </row>
    <row r="31" spans="1:6" s="86" customFormat="1" ht="19.5" customHeight="1">
      <c r="A31" s="113" t="s">
        <v>56</v>
      </c>
      <c r="B31" s="146">
        <v>3329</v>
      </c>
      <c r="C31" s="116"/>
      <c r="D31" s="145" t="s">
        <v>36</v>
      </c>
      <c r="E31" s="143"/>
      <c r="F31" s="116"/>
    </row>
    <row r="32" spans="1:6" s="86" customFormat="1" ht="19.5" customHeight="1">
      <c r="A32" s="113" t="s">
        <v>57</v>
      </c>
      <c r="B32" s="146"/>
      <c r="C32" s="116"/>
      <c r="D32" s="113" t="s">
        <v>36</v>
      </c>
      <c r="E32" s="146"/>
      <c r="F32" s="116"/>
    </row>
    <row r="33" spans="1:6" s="86" customFormat="1" ht="19.5" customHeight="1">
      <c r="A33" s="113" t="s">
        <v>58</v>
      </c>
      <c r="B33" s="146">
        <v>5762</v>
      </c>
      <c r="C33" s="116">
        <v>5762</v>
      </c>
      <c r="D33" s="113" t="s">
        <v>36</v>
      </c>
      <c r="E33" s="146"/>
      <c r="F33" s="116"/>
    </row>
    <row r="34" spans="1:6" s="86" customFormat="1" ht="19.5" customHeight="1">
      <c r="A34" s="113" t="s">
        <v>59</v>
      </c>
      <c r="B34" s="146"/>
      <c r="C34" s="116"/>
      <c r="D34" s="113" t="s">
        <v>36</v>
      </c>
      <c r="E34" s="146"/>
      <c r="F34" s="116"/>
    </row>
    <row r="35" spans="1:6" s="86" customFormat="1" ht="19.5" customHeight="1">
      <c r="A35" s="113" t="s">
        <v>60</v>
      </c>
      <c r="B35" s="146"/>
      <c r="C35" s="116"/>
      <c r="D35" s="113" t="s">
        <v>36</v>
      </c>
      <c r="E35" s="146"/>
      <c r="F35" s="116"/>
    </row>
    <row r="36" spans="1:6" s="86" customFormat="1" ht="19.5" customHeight="1">
      <c r="A36" s="113" t="s">
        <v>61</v>
      </c>
      <c r="B36" s="146"/>
      <c r="C36" s="116">
        <v>3246</v>
      </c>
      <c r="D36" s="113" t="s">
        <v>36</v>
      </c>
      <c r="E36" s="146"/>
      <c r="F36" s="116"/>
    </row>
    <row r="37" spans="1:6" s="86" customFormat="1" ht="19.5" customHeight="1">
      <c r="A37" s="113" t="s">
        <v>62</v>
      </c>
      <c r="B37" s="138">
        <f>SUM(B38:B57)</f>
        <v>36511</v>
      </c>
      <c r="C37" s="138">
        <f>SUM(C38:C57)</f>
        <v>13173</v>
      </c>
      <c r="D37" s="113" t="s">
        <v>36</v>
      </c>
      <c r="E37" s="146"/>
      <c r="F37" s="116"/>
    </row>
    <row r="38" spans="1:6" s="86" customFormat="1" ht="19.5" customHeight="1">
      <c r="A38" s="113" t="s">
        <v>63</v>
      </c>
      <c r="B38" s="146">
        <v>197</v>
      </c>
      <c r="C38" s="116"/>
      <c r="D38" s="113" t="s">
        <v>36</v>
      </c>
      <c r="E38" s="146"/>
      <c r="F38" s="116"/>
    </row>
    <row r="39" spans="1:6" s="86" customFormat="1" ht="19.5" customHeight="1">
      <c r="A39" s="113" t="s">
        <v>64</v>
      </c>
      <c r="B39" s="146"/>
      <c r="C39" s="116"/>
      <c r="D39" s="113" t="s">
        <v>36</v>
      </c>
      <c r="E39" s="146"/>
      <c r="F39" s="116"/>
    </row>
    <row r="40" spans="1:6" s="86" customFormat="1" ht="19.5" customHeight="1">
      <c r="A40" s="113" t="s">
        <v>65</v>
      </c>
      <c r="B40" s="146"/>
      <c r="C40" s="116"/>
      <c r="D40" s="141" t="s">
        <v>36</v>
      </c>
      <c r="E40" s="143"/>
      <c r="F40" s="116"/>
    </row>
    <row r="41" spans="1:6" s="86" customFormat="1" ht="19.5" customHeight="1">
      <c r="A41" s="113" t="s">
        <v>66</v>
      </c>
      <c r="B41" s="146">
        <v>1296</v>
      </c>
      <c r="C41" s="116"/>
      <c r="D41" s="141" t="s">
        <v>36</v>
      </c>
      <c r="E41" s="143"/>
      <c r="F41" s="116"/>
    </row>
    <row r="42" spans="1:6" s="86" customFormat="1" ht="19.5" customHeight="1">
      <c r="A42" s="113" t="s">
        <v>67</v>
      </c>
      <c r="B42" s="146">
        <v>7524</v>
      </c>
      <c r="C42" s="116">
        <v>5837</v>
      </c>
      <c r="D42" s="141" t="s">
        <v>36</v>
      </c>
      <c r="E42" s="143"/>
      <c r="F42" s="116"/>
    </row>
    <row r="43" spans="1:6" s="86" customFormat="1" ht="19.5" customHeight="1">
      <c r="A43" s="113" t="s">
        <v>68</v>
      </c>
      <c r="B43" s="146">
        <v>3221</v>
      </c>
      <c r="C43" s="116"/>
      <c r="D43" s="141" t="s">
        <v>36</v>
      </c>
      <c r="E43" s="143"/>
      <c r="F43" s="116"/>
    </row>
    <row r="44" spans="1:6" s="86" customFormat="1" ht="19.5" customHeight="1">
      <c r="A44" s="113" t="s">
        <v>69</v>
      </c>
      <c r="B44" s="146">
        <v>576</v>
      </c>
      <c r="C44" s="116">
        <v>123</v>
      </c>
      <c r="D44" s="141" t="s">
        <v>36</v>
      </c>
      <c r="E44" s="143"/>
      <c r="F44" s="116"/>
    </row>
    <row r="45" spans="1:6" s="86" customFormat="1" ht="19.5" customHeight="1">
      <c r="A45" s="113" t="s">
        <v>70</v>
      </c>
      <c r="B45" s="146">
        <v>5318</v>
      </c>
      <c r="C45" s="116">
        <v>721</v>
      </c>
      <c r="D45" s="141" t="s">
        <v>36</v>
      </c>
      <c r="E45" s="143"/>
      <c r="F45" s="116"/>
    </row>
    <row r="46" spans="1:6" s="86" customFormat="1" ht="19.5" customHeight="1">
      <c r="A46" s="113" t="s">
        <v>71</v>
      </c>
      <c r="B46" s="146">
        <v>5522</v>
      </c>
      <c r="C46" s="116">
        <v>25</v>
      </c>
      <c r="D46" s="141" t="s">
        <v>36</v>
      </c>
      <c r="E46" s="143"/>
      <c r="F46" s="116"/>
    </row>
    <row r="47" spans="1:6" s="86" customFormat="1" ht="19.5" customHeight="1">
      <c r="A47" s="113" t="s">
        <v>72</v>
      </c>
      <c r="B47" s="146">
        <v>1137</v>
      </c>
      <c r="C47" s="116"/>
      <c r="D47" s="141" t="s">
        <v>36</v>
      </c>
      <c r="E47" s="143"/>
      <c r="F47" s="116"/>
    </row>
    <row r="48" spans="1:6" s="86" customFormat="1" ht="19.5" customHeight="1">
      <c r="A48" s="113" t="s">
        <v>73</v>
      </c>
      <c r="B48" s="146">
        <v>4132</v>
      </c>
      <c r="C48" s="116"/>
      <c r="D48" s="141" t="s">
        <v>36</v>
      </c>
      <c r="E48" s="143"/>
      <c r="F48" s="116"/>
    </row>
    <row r="49" spans="1:6" s="86" customFormat="1" ht="19.5" customHeight="1">
      <c r="A49" s="113" t="s">
        <v>74</v>
      </c>
      <c r="B49" s="146">
        <v>983</v>
      </c>
      <c r="C49" s="116">
        <v>71</v>
      </c>
      <c r="D49" s="141" t="s">
        <v>36</v>
      </c>
      <c r="E49" s="143"/>
      <c r="F49" s="116"/>
    </row>
    <row r="50" spans="1:6" s="86" customFormat="1" ht="19.5" customHeight="1">
      <c r="A50" s="113" t="s">
        <v>75</v>
      </c>
      <c r="B50" s="146">
        <v>10</v>
      </c>
      <c r="C50" s="116"/>
      <c r="D50" s="141" t="s">
        <v>36</v>
      </c>
      <c r="E50" s="143"/>
      <c r="F50" s="116"/>
    </row>
    <row r="51" spans="1:6" s="86" customFormat="1" ht="19.5" customHeight="1">
      <c r="A51" s="113" t="s">
        <v>76</v>
      </c>
      <c r="B51" s="146">
        <v>4104</v>
      </c>
      <c r="C51" s="116"/>
      <c r="D51" s="141" t="s">
        <v>36</v>
      </c>
      <c r="E51" s="143"/>
      <c r="F51" s="116"/>
    </row>
    <row r="52" spans="1:6" s="86" customFormat="1" ht="19.5" customHeight="1">
      <c r="A52" s="113" t="s">
        <v>77</v>
      </c>
      <c r="B52" s="146">
        <v>140</v>
      </c>
      <c r="C52" s="116"/>
      <c r="D52" s="141" t="s">
        <v>36</v>
      </c>
      <c r="E52" s="143"/>
      <c r="F52" s="116"/>
    </row>
    <row r="53" spans="1:6" s="86" customFormat="1" ht="19.5" customHeight="1">
      <c r="A53" s="113" t="s">
        <v>78</v>
      </c>
      <c r="B53" s="146"/>
      <c r="C53" s="116"/>
      <c r="D53" s="141" t="s">
        <v>36</v>
      </c>
      <c r="E53" s="143"/>
      <c r="F53" s="116"/>
    </row>
    <row r="54" spans="1:6" s="86" customFormat="1" ht="19.5" customHeight="1">
      <c r="A54" s="113" t="s">
        <v>79</v>
      </c>
      <c r="B54" s="146"/>
      <c r="C54" s="116"/>
      <c r="D54" s="113" t="s">
        <v>36</v>
      </c>
      <c r="E54" s="146"/>
      <c r="F54" s="116"/>
    </row>
    <row r="55" spans="1:6" s="86" customFormat="1" ht="19.5" customHeight="1">
      <c r="A55" s="113" t="s">
        <v>80</v>
      </c>
      <c r="B55" s="146">
        <v>2351</v>
      </c>
      <c r="C55" s="116">
        <v>6396</v>
      </c>
      <c r="D55" s="113" t="s">
        <v>36</v>
      </c>
      <c r="E55" s="146"/>
      <c r="F55" s="116"/>
    </row>
    <row r="56" spans="1:6" s="86" customFormat="1" ht="19.5" customHeight="1">
      <c r="A56" s="113" t="s">
        <v>81</v>
      </c>
      <c r="B56" s="146"/>
      <c r="C56" s="116"/>
      <c r="D56" s="113" t="s">
        <v>36</v>
      </c>
      <c r="E56" s="146"/>
      <c r="F56" s="116"/>
    </row>
    <row r="57" spans="1:6" s="86" customFormat="1" ht="19.5" customHeight="1">
      <c r="A57" s="119" t="s">
        <v>82</v>
      </c>
      <c r="B57" s="147"/>
      <c r="C57" s="116"/>
      <c r="D57" s="113" t="s">
        <v>36</v>
      </c>
      <c r="E57" s="146"/>
      <c r="F57" s="116"/>
    </row>
    <row r="58" spans="1:6" s="86" customFormat="1" ht="19.5" customHeight="1">
      <c r="A58" s="119"/>
      <c r="B58" s="147"/>
      <c r="C58" s="116"/>
      <c r="D58" s="113" t="s">
        <v>36</v>
      </c>
      <c r="E58" s="146"/>
      <c r="F58" s="116"/>
    </row>
    <row r="59" spans="1:6" s="86" customFormat="1" ht="19.5" customHeight="1">
      <c r="A59" s="119"/>
      <c r="B59" s="147"/>
      <c r="C59" s="116"/>
      <c r="D59" s="113" t="s">
        <v>36</v>
      </c>
      <c r="E59" s="146"/>
      <c r="F59" s="116"/>
    </row>
    <row r="60" spans="1:6" s="86" customFormat="1" ht="19.5" customHeight="1">
      <c r="A60" s="101" t="s">
        <v>83</v>
      </c>
      <c r="B60" s="143">
        <v>4148</v>
      </c>
      <c r="C60" s="116">
        <v>3064</v>
      </c>
      <c r="D60" s="141" t="s">
        <v>84</v>
      </c>
      <c r="E60" s="138">
        <f>SUM(E61:E63)</f>
        <v>6336</v>
      </c>
      <c r="F60" s="138">
        <f>SUM(F61:F63)</f>
        <v>6336</v>
      </c>
    </row>
    <row r="61" spans="1:6" s="86" customFormat="1" ht="19.5" customHeight="1">
      <c r="A61" s="101" t="s">
        <v>85</v>
      </c>
      <c r="B61" s="138">
        <f>SUM(B62:B65)</f>
        <v>14283</v>
      </c>
      <c r="C61" s="138">
        <f>SUM(C62:C65)</f>
        <v>0</v>
      </c>
      <c r="D61" s="101" t="s">
        <v>86</v>
      </c>
      <c r="E61" s="143"/>
      <c r="F61" s="116"/>
    </row>
    <row r="62" spans="1:6" s="86" customFormat="1" ht="19.5" customHeight="1">
      <c r="A62" s="101" t="s">
        <v>87</v>
      </c>
      <c r="B62" s="143">
        <v>1283</v>
      </c>
      <c r="C62" s="116"/>
      <c r="D62" s="101" t="s">
        <v>88</v>
      </c>
      <c r="E62" s="143"/>
      <c r="F62" s="116"/>
    </row>
    <row r="63" spans="1:6" s="86" customFormat="1" ht="19.5" customHeight="1">
      <c r="A63" s="101" t="s">
        <v>89</v>
      </c>
      <c r="B63" s="143">
        <v>13000</v>
      </c>
      <c r="C63" s="116"/>
      <c r="D63" s="101" t="s">
        <v>90</v>
      </c>
      <c r="E63" s="143">
        <v>6336</v>
      </c>
      <c r="F63" s="116">
        <v>6336</v>
      </c>
    </row>
    <row r="64" spans="1:6" s="86" customFormat="1" ht="19.5" customHeight="1">
      <c r="A64" s="101" t="s">
        <v>91</v>
      </c>
      <c r="B64" s="143"/>
      <c r="C64" s="116"/>
      <c r="D64" s="141" t="s">
        <v>92</v>
      </c>
      <c r="E64" s="143">
        <v>3064</v>
      </c>
      <c r="F64" s="116"/>
    </row>
    <row r="65" spans="1:6" s="86" customFormat="1" ht="19.5" customHeight="1">
      <c r="A65" s="101" t="s">
        <v>93</v>
      </c>
      <c r="B65" s="143"/>
      <c r="C65" s="116"/>
      <c r="D65" s="148" t="s">
        <v>94</v>
      </c>
      <c r="E65" s="149"/>
      <c r="F65" s="150"/>
    </row>
    <row r="66" spans="1:6" s="128" customFormat="1" ht="19.5" customHeight="1">
      <c r="A66" s="148" t="s">
        <v>95</v>
      </c>
      <c r="B66" s="149"/>
      <c r="C66" s="150"/>
      <c r="D66" s="148" t="s">
        <v>96</v>
      </c>
      <c r="E66" s="149"/>
      <c r="F66" s="150"/>
    </row>
    <row r="67" spans="1:6" s="86" customFormat="1" ht="19.5" customHeight="1">
      <c r="A67" s="101" t="s">
        <v>97</v>
      </c>
      <c r="B67" s="143"/>
      <c r="C67" s="116"/>
      <c r="D67" s="101" t="s">
        <v>98</v>
      </c>
      <c r="E67" s="143"/>
      <c r="F67" s="116"/>
    </row>
    <row r="68" spans="1:6" s="86" customFormat="1" ht="19.5" customHeight="1">
      <c r="A68" s="101" t="s">
        <v>99</v>
      </c>
      <c r="B68" s="143"/>
      <c r="C68" s="116"/>
      <c r="D68" s="141" t="s">
        <v>36</v>
      </c>
      <c r="E68" s="143"/>
      <c r="F68" s="116"/>
    </row>
    <row r="69" spans="1:6" s="86" customFormat="1" ht="19.5" customHeight="1">
      <c r="A69" s="101" t="s">
        <v>36</v>
      </c>
      <c r="B69" s="143"/>
      <c r="C69" s="116"/>
      <c r="D69" s="101" t="s">
        <v>36</v>
      </c>
      <c r="E69" s="143"/>
      <c r="F69" s="116"/>
    </row>
    <row r="70" spans="1:6" s="86" customFormat="1" ht="19.5" customHeight="1">
      <c r="A70" s="101"/>
      <c r="B70" s="143"/>
      <c r="C70" s="116"/>
      <c r="D70" s="101"/>
      <c r="E70" s="143"/>
      <c r="F70" s="116"/>
    </row>
    <row r="71" spans="1:6" s="86" customFormat="1" ht="19.5" customHeight="1">
      <c r="A71" s="101"/>
      <c r="B71" s="143"/>
      <c r="C71" s="116"/>
      <c r="D71" s="101"/>
      <c r="E71" s="143"/>
      <c r="F71" s="116"/>
    </row>
    <row r="72" spans="1:6" s="86" customFormat="1" ht="19.5" customHeight="1">
      <c r="A72" s="101"/>
      <c r="B72" s="143"/>
      <c r="C72" s="116"/>
      <c r="D72" s="101"/>
      <c r="E72" s="143"/>
      <c r="F72" s="116"/>
    </row>
    <row r="73" spans="1:6" s="86" customFormat="1" ht="19.5" customHeight="1">
      <c r="A73" s="101"/>
      <c r="B73" s="143"/>
      <c r="C73" s="116"/>
      <c r="D73" s="101" t="s">
        <v>36</v>
      </c>
      <c r="E73" s="143"/>
      <c r="F73" s="116"/>
    </row>
    <row r="74" spans="1:6" s="86" customFormat="1" ht="19.5" customHeight="1">
      <c r="A74" s="101"/>
      <c r="B74" s="143"/>
      <c r="C74" s="116"/>
      <c r="D74" s="101" t="s">
        <v>36</v>
      </c>
      <c r="E74" s="143"/>
      <c r="F74" s="116"/>
    </row>
    <row r="75" spans="1:6" s="86" customFormat="1" ht="19.5" customHeight="1">
      <c r="A75" s="101"/>
      <c r="B75" s="143"/>
      <c r="C75" s="116"/>
      <c r="D75" s="101" t="s">
        <v>36</v>
      </c>
      <c r="E75" s="143"/>
      <c r="F75" s="116"/>
    </row>
    <row r="76" spans="1:6" s="86" customFormat="1" ht="19.5" customHeight="1">
      <c r="A76" s="101"/>
      <c r="B76" s="143"/>
      <c r="C76" s="116"/>
      <c r="D76" s="101" t="s">
        <v>36</v>
      </c>
      <c r="E76" s="143"/>
      <c r="F76" s="116"/>
    </row>
    <row r="77" spans="1:6" s="86" customFormat="1" ht="19.5" customHeight="1">
      <c r="A77" s="101"/>
      <c r="B77" s="143"/>
      <c r="C77" s="116"/>
      <c r="D77" s="101"/>
      <c r="E77" s="143"/>
      <c r="F77" s="116"/>
    </row>
    <row r="78" spans="1:6" s="86" customFormat="1" ht="19.5" customHeight="1">
      <c r="A78" s="101"/>
      <c r="B78" s="143"/>
      <c r="C78" s="116"/>
      <c r="D78" s="101"/>
      <c r="E78" s="143"/>
      <c r="F78" s="116"/>
    </row>
    <row r="79" spans="1:6" s="86" customFormat="1" ht="19.5" customHeight="1">
      <c r="A79" s="94" t="s">
        <v>100</v>
      </c>
      <c r="B79" s="138">
        <f>SUM(B6,B7)</f>
        <v>366278</v>
      </c>
      <c r="C79" s="138">
        <f>SUM(C6,C7)</f>
        <v>334029</v>
      </c>
      <c r="D79" s="94" t="s">
        <v>101</v>
      </c>
      <c r="E79" s="138">
        <f>SUM(E6:E7)</f>
        <v>366278</v>
      </c>
      <c r="F79" s="138">
        <f>SUM(F6:F7)</f>
        <v>334029</v>
      </c>
    </row>
    <row r="80" spans="2:6" s="86" customFormat="1" ht="19.5" customHeight="1">
      <c r="B80" s="129"/>
      <c r="C80" s="129"/>
      <c r="E80" s="129"/>
      <c r="F80" s="129"/>
    </row>
    <row r="81" spans="2:6" s="86" customFormat="1" ht="19.5" customHeight="1">
      <c r="B81" s="129"/>
      <c r="C81" s="129"/>
      <c r="E81" s="129"/>
      <c r="F81" s="129"/>
    </row>
    <row r="82" spans="2:6" s="86" customFormat="1" ht="19.5" customHeight="1">
      <c r="B82" s="129"/>
      <c r="C82" s="129"/>
      <c r="E82" s="129"/>
      <c r="F82" s="129"/>
    </row>
    <row r="83" spans="2:6" s="86" customFormat="1" ht="19.5" customHeight="1">
      <c r="B83" s="129"/>
      <c r="C83" s="129"/>
      <c r="E83" s="129"/>
      <c r="F83" s="129"/>
    </row>
    <row r="84" spans="2:6" s="86" customFormat="1" ht="19.5" customHeight="1">
      <c r="B84" s="129"/>
      <c r="C84" s="129"/>
      <c r="E84" s="129"/>
      <c r="F84" s="129"/>
    </row>
    <row r="85" spans="2:6" s="86" customFormat="1" ht="19.5" customHeight="1">
      <c r="B85" s="129"/>
      <c r="C85" s="129"/>
      <c r="E85" s="129"/>
      <c r="F85" s="129"/>
    </row>
    <row r="86" spans="2:6" s="86" customFormat="1" ht="19.5" customHeight="1">
      <c r="B86" s="129"/>
      <c r="C86" s="129"/>
      <c r="E86" s="129"/>
      <c r="F86" s="129"/>
    </row>
    <row r="87" spans="2:6" s="86" customFormat="1" ht="19.5" customHeight="1">
      <c r="B87" s="129"/>
      <c r="C87" s="129"/>
      <c r="E87" s="129"/>
      <c r="F87" s="129"/>
    </row>
  </sheetData>
  <sheetProtection/>
  <protectedRanges>
    <protectedRange sqref="E9:E10 E61:E67" name="区域3"/>
    <protectedRange sqref="B10:B15 B17:B36 B38:B57 B60 B62:B68" name="区域1"/>
    <protectedRange sqref="F9:F10 F61:F67" name="区域4"/>
    <protectedRange sqref="E9:E10 E61:E67" name="区域3_1"/>
    <protectedRange sqref="C10:C15 C17:C36 C38:C60 C62:C68" name="区域2"/>
    <protectedRange sqref="B10:B15 B17:B36 B38:B57 B60 B62:B68" name="区域1_1"/>
  </protectedRanges>
  <mergeCells count="3">
    <mergeCell ref="A2:F2"/>
    <mergeCell ref="A4:C4"/>
    <mergeCell ref="D4:F4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100" workbookViewId="0" topLeftCell="A40">
      <selection activeCell="A1" sqref="A1"/>
    </sheetView>
  </sheetViews>
  <sheetFormatPr defaultColWidth="9.00390625" defaultRowHeight="14.25"/>
  <cols>
    <col min="1" max="1" width="50.625" style="103" customWidth="1"/>
    <col min="2" max="2" width="20.375" style="103" customWidth="1"/>
    <col min="3" max="3" width="15.625" style="103" customWidth="1"/>
    <col min="4" max="4" width="17.125" style="103" customWidth="1"/>
    <col min="5" max="8" width="9.00390625" style="102" hidden="1" customWidth="1"/>
    <col min="9" max="16384" width="9.00390625" style="102" customWidth="1"/>
  </cols>
  <sheetData>
    <row r="1" spans="1:8" s="102" customFormat="1" ht="14.25">
      <c r="A1" s="105" t="s">
        <v>1203</v>
      </c>
      <c r="B1" s="103"/>
      <c r="C1" s="103"/>
      <c r="D1" s="103"/>
      <c r="E1" s="103"/>
      <c r="F1" s="103"/>
      <c r="G1" s="103"/>
      <c r="H1" s="104" t="s">
        <v>36</v>
      </c>
    </row>
    <row r="2" spans="1:8" s="102" customFormat="1" ht="20.25">
      <c r="A2" s="88" t="s">
        <v>1204</v>
      </c>
      <c r="B2" s="88"/>
      <c r="C2" s="121"/>
      <c r="D2" s="121"/>
      <c r="E2" s="121"/>
      <c r="F2" s="121"/>
      <c r="G2" s="121"/>
      <c r="H2" s="121"/>
    </row>
    <row r="3" spans="1:8" s="102" customFormat="1" ht="14.25">
      <c r="A3" s="105"/>
      <c r="B3" s="103"/>
      <c r="C3" s="103"/>
      <c r="D3" s="103"/>
      <c r="E3" s="103"/>
      <c r="F3" s="103"/>
      <c r="G3" s="103"/>
      <c r="H3" s="108" t="s">
        <v>17</v>
      </c>
    </row>
    <row r="4" ht="14.25">
      <c r="A4" s="105"/>
    </row>
    <row r="5" spans="1:2" s="102" customFormat="1" ht="18.75">
      <c r="A5" s="109" t="s">
        <v>18</v>
      </c>
      <c r="B5" s="122"/>
    </row>
    <row r="6" spans="1:2" s="102" customFormat="1" ht="14.25">
      <c r="A6" s="111" t="s">
        <v>20</v>
      </c>
      <c r="B6" s="123" t="s">
        <v>22</v>
      </c>
    </row>
    <row r="7" spans="1:2" s="102" customFormat="1" ht="13.5">
      <c r="A7" s="113" t="s">
        <v>1205</v>
      </c>
      <c r="B7" s="124"/>
    </row>
    <row r="8" spans="1:2" s="102" customFormat="1" ht="13.5">
      <c r="A8" s="113" t="s">
        <v>1206</v>
      </c>
      <c r="B8" s="124"/>
    </row>
    <row r="9" spans="1:2" s="102" customFormat="1" ht="13.5">
      <c r="A9" s="113" t="s">
        <v>1207</v>
      </c>
      <c r="B9" s="124"/>
    </row>
    <row r="10" spans="1:2" s="102" customFormat="1" ht="13.5">
      <c r="A10" s="125" t="s">
        <v>1208</v>
      </c>
      <c r="B10" s="124"/>
    </row>
    <row r="11" spans="1:2" s="102" customFormat="1" ht="13.5">
      <c r="A11" s="113" t="s">
        <v>1209</v>
      </c>
      <c r="B11" s="124"/>
    </row>
    <row r="12" spans="1:2" s="102" customFormat="1" ht="13.5">
      <c r="A12" s="113" t="s">
        <v>1210</v>
      </c>
      <c r="B12" s="124"/>
    </row>
    <row r="13" spans="1:2" s="102" customFormat="1" ht="13.5">
      <c r="A13" s="113" t="s">
        <v>1211</v>
      </c>
      <c r="B13" s="123">
        <f>SUM(B14:B18)</f>
        <v>0</v>
      </c>
    </row>
    <row r="14" spans="1:2" s="102" customFormat="1" ht="13.5">
      <c r="A14" s="119" t="s">
        <v>1212</v>
      </c>
      <c r="B14" s="124"/>
    </row>
    <row r="15" spans="1:2" s="102" customFormat="1" ht="13.5">
      <c r="A15" s="119" t="s">
        <v>1213</v>
      </c>
      <c r="B15" s="124"/>
    </row>
    <row r="16" spans="1:2" s="102" customFormat="1" ht="13.5">
      <c r="A16" s="119" t="s">
        <v>1214</v>
      </c>
      <c r="B16" s="124"/>
    </row>
    <row r="17" spans="1:2" s="102" customFormat="1" ht="13.5">
      <c r="A17" s="119" t="s">
        <v>1215</v>
      </c>
      <c r="B17" s="124"/>
    </row>
    <row r="18" spans="1:2" s="102" customFormat="1" ht="13.5">
      <c r="A18" s="119" t="s">
        <v>1216</v>
      </c>
      <c r="B18" s="124"/>
    </row>
    <row r="19" spans="1:2" s="102" customFormat="1" ht="13.5">
      <c r="A19" s="113" t="s">
        <v>1217</v>
      </c>
      <c r="B19" s="124"/>
    </row>
    <row r="20" spans="1:2" s="102" customFormat="1" ht="13.5">
      <c r="A20" s="113" t="s">
        <v>1218</v>
      </c>
      <c r="B20" s="123">
        <f>SUM(B21:B22)</f>
        <v>0</v>
      </c>
    </row>
    <row r="21" spans="1:2" s="102" customFormat="1" ht="13.5">
      <c r="A21" s="119" t="s">
        <v>1219</v>
      </c>
      <c r="B21" s="124"/>
    </row>
    <row r="22" spans="1:2" s="102" customFormat="1" ht="13.5">
      <c r="A22" s="119" t="s">
        <v>1220</v>
      </c>
      <c r="B22" s="124"/>
    </row>
    <row r="23" spans="1:2" s="102" customFormat="1" ht="13.5">
      <c r="A23" s="113" t="s">
        <v>1221</v>
      </c>
      <c r="B23" s="124"/>
    </row>
    <row r="24" spans="1:2" s="102" customFormat="1" ht="13.5">
      <c r="A24" s="113" t="s">
        <v>1222</v>
      </c>
      <c r="B24" s="124"/>
    </row>
    <row r="25" spans="1:2" s="102" customFormat="1" ht="13.5">
      <c r="A25" s="113" t="s">
        <v>1223</v>
      </c>
      <c r="B25" s="123">
        <f>SUM(B26:B28)</f>
        <v>0</v>
      </c>
    </row>
    <row r="26" spans="1:2" s="102" customFormat="1" ht="13.5">
      <c r="A26" s="119" t="s">
        <v>1224</v>
      </c>
      <c r="B26" s="124"/>
    </row>
    <row r="27" spans="1:2" s="102" customFormat="1" ht="13.5">
      <c r="A27" s="119" t="s">
        <v>1225</v>
      </c>
      <c r="B27" s="124"/>
    </row>
    <row r="28" spans="1:2" s="102" customFormat="1" ht="13.5">
      <c r="A28" s="119" t="s">
        <v>1226</v>
      </c>
      <c r="B28" s="124"/>
    </row>
    <row r="29" spans="1:2" s="102" customFormat="1" ht="13.5">
      <c r="A29" s="113" t="s">
        <v>1227</v>
      </c>
      <c r="B29" s="124"/>
    </row>
    <row r="30" spans="1:2" s="102" customFormat="1" ht="13.5">
      <c r="A30" s="113" t="s">
        <v>1228</v>
      </c>
      <c r="B30" s="124"/>
    </row>
    <row r="31" spans="1:2" s="102" customFormat="1" ht="13.5">
      <c r="A31" s="113" t="s">
        <v>1229</v>
      </c>
      <c r="B31" s="124"/>
    </row>
    <row r="32" spans="1:2" s="102" customFormat="1" ht="13.5">
      <c r="A32" s="113" t="s">
        <v>1230</v>
      </c>
      <c r="B32" s="124"/>
    </row>
    <row r="33" spans="1:2" s="102" customFormat="1" ht="13.5">
      <c r="A33" s="97" t="s">
        <v>1231</v>
      </c>
      <c r="B33" s="124"/>
    </row>
    <row r="34" spans="1:2" s="102" customFormat="1" ht="13.5">
      <c r="A34" s="97"/>
      <c r="B34" s="124"/>
    </row>
    <row r="35" spans="1:2" s="102" customFormat="1" ht="13.5">
      <c r="A35" s="97"/>
      <c r="B35" s="124"/>
    </row>
    <row r="36" spans="1:2" ht="14.25">
      <c r="A36" s="113"/>
      <c r="B36" s="124"/>
    </row>
    <row r="37" spans="1:2" ht="14.25">
      <c r="A37" s="113"/>
      <c r="B37" s="124"/>
    </row>
    <row r="38" spans="1:2" ht="14.25">
      <c r="A38" s="113"/>
      <c r="B38" s="124"/>
    </row>
    <row r="39" spans="1:2" ht="14.25">
      <c r="A39" s="113"/>
      <c r="B39" s="124"/>
    </row>
    <row r="40" spans="1:2" ht="14.25">
      <c r="A40" s="113"/>
      <c r="B40" s="124"/>
    </row>
    <row r="41" spans="1:2" ht="14.25">
      <c r="A41" s="94" t="s">
        <v>132</v>
      </c>
      <c r="B41" s="123">
        <f>SUM(B7:B13,B19:B20,B23:B25,B29:B33)</f>
        <v>0</v>
      </c>
    </row>
    <row r="42" spans="1:2" ht="14.25">
      <c r="A42" s="96" t="s">
        <v>26</v>
      </c>
      <c r="B42" s="123">
        <f>SUM(B43,B46,B47,B49,B50,)</f>
        <v>33522</v>
      </c>
    </row>
    <row r="43" spans="1:2" ht="14.25">
      <c r="A43" s="97" t="s">
        <v>1232</v>
      </c>
      <c r="B43" s="123">
        <f>SUM(B44:B45)</f>
        <v>0</v>
      </c>
    </row>
    <row r="44" spans="1:2" ht="14.25">
      <c r="A44" s="97" t="s">
        <v>1233</v>
      </c>
      <c r="B44" s="126"/>
    </row>
    <row r="45" spans="1:2" ht="14.25">
      <c r="A45" s="97" t="s">
        <v>1234</v>
      </c>
      <c r="B45" s="127"/>
    </row>
    <row r="46" spans="1:2" ht="14.25">
      <c r="A46" s="97" t="s">
        <v>83</v>
      </c>
      <c r="B46" s="127">
        <v>27186</v>
      </c>
    </row>
    <row r="47" spans="1:2" ht="14.25">
      <c r="A47" s="97" t="s">
        <v>85</v>
      </c>
      <c r="B47" s="127">
        <v>6336</v>
      </c>
    </row>
    <row r="48" spans="1:2" ht="14.25">
      <c r="A48" s="97" t="s">
        <v>1235</v>
      </c>
      <c r="B48" s="127"/>
    </row>
    <row r="49" spans="1:2" ht="14.25">
      <c r="A49" s="101" t="s">
        <v>1236</v>
      </c>
      <c r="B49" s="127"/>
    </row>
    <row r="50" spans="1:2" ht="14.25">
      <c r="A50" s="101" t="s">
        <v>1237</v>
      </c>
      <c r="B50" s="127"/>
    </row>
    <row r="51" spans="1:2" ht="14.25">
      <c r="A51" s="101"/>
      <c r="B51" s="127"/>
    </row>
    <row r="52" spans="1:2" ht="14.25">
      <c r="A52" s="101"/>
      <c r="B52" s="127"/>
    </row>
    <row r="53" spans="1:2" ht="14.25">
      <c r="A53" s="101"/>
      <c r="B53" s="127"/>
    </row>
    <row r="54" spans="1:2" ht="14.25">
      <c r="A54" s="94" t="s">
        <v>100</v>
      </c>
      <c r="B54" s="127">
        <f>SUM(B41,B42,)</f>
        <v>33522</v>
      </c>
    </row>
  </sheetData>
  <sheetProtection/>
  <protectedRanges>
    <protectedRange sqref="B7:B12 B14:B19 B21:B24 B26:B33 B44:B50" name="区域1_1"/>
  </protectedRanges>
  <mergeCells count="2">
    <mergeCell ref="A2:B2"/>
    <mergeCell ref="A5:B5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4"/>
  <sheetViews>
    <sheetView zoomScaleSheetLayoutView="100" workbookViewId="0" topLeftCell="A148">
      <selection activeCell="G176" sqref="G176"/>
    </sheetView>
  </sheetViews>
  <sheetFormatPr defaultColWidth="9.00390625" defaultRowHeight="14.25"/>
  <cols>
    <col min="1" max="1" width="60.625" style="103" customWidth="1"/>
    <col min="2" max="2" width="19.00390625" style="104" customWidth="1"/>
    <col min="3" max="6" width="9.00390625" style="102" hidden="1" customWidth="1"/>
    <col min="7" max="16384" width="9.00390625" style="102" customWidth="1"/>
  </cols>
  <sheetData>
    <row r="1" spans="1:6" s="102" customFormat="1" ht="14.25">
      <c r="A1" s="105" t="s">
        <v>1238</v>
      </c>
      <c r="B1" s="104"/>
      <c r="C1" s="103"/>
      <c r="D1" s="103"/>
      <c r="E1" s="103"/>
      <c r="F1" s="104" t="s">
        <v>36</v>
      </c>
    </row>
    <row r="2" spans="1:6" s="102" customFormat="1" ht="20.25">
      <c r="A2" s="106" t="s">
        <v>1239</v>
      </c>
      <c r="B2" s="107"/>
      <c r="C2" s="106"/>
      <c r="D2" s="106"/>
      <c r="E2" s="106"/>
      <c r="F2" s="106"/>
    </row>
    <row r="3" spans="1:6" s="102" customFormat="1" ht="14.25">
      <c r="A3" s="105"/>
      <c r="B3" s="104"/>
      <c r="C3" s="103"/>
      <c r="D3" s="103"/>
      <c r="E3" s="103"/>
      <c r="F3" s="108" t="s">
        <v>17</v>
      </c>
    </row>
    <row r="4" spans="1:2" s="102" customFormat="1" ht="18.75">
      <c r="A4" s="109" t="s">
        <v>19</v>
      </c>
      <c r="B4" s="110"/>
    </row>
    <row r="5" spans="1:2" s="102" customFormat="1" ht="14.25">
      <c r="A5" s="111" t="s">
        <v>20</v>
      </c>
      <c r="B5" s="112" t="s">
        <v>22</v>
      </c>
    </row>
    <row r="6" spans="1:2" s="102" customFormat="1" ht="13.5">
      <c r="A6" s="113" t="s">
        <v>1240</v>
      </c>
      <c r="B6" s="114">
        <f>B7</f>
        <v>37</v>
      </c>
    </row>
    <row r="7" spans="1:2" s="102" customFormat="1" ht="13.5">
      <c r="A7" s="115" t="s">
        <v>1241</v>
      </c>
      <c r="B7" s="114">
        <f>SUM(B8:B11)</f>
        <v>37</v>
      </c>
    </row>
    <row r="8" spans="1:2" s="102" customFormat="1" ht="13.5">
      <c r="A8" s="115" t="s">
        <v>1242</v>
      </c>
      <c r="B8" s="116">
        <v>1</v>
      </c>
    </row>
    <row r="9" spans="1:2" s="102" customFormat="1" ht="13.5">
      <c r="A9" s="115" t="s">
        <v>1243</v>
      </c>
      <c r="B9" s="116"/>
    </row>
    <row r="10" spans="1:2" s="102" customFormat="1" ht="13.5">
      <c r="A10" s="115" t="s">
        <v>1244</v>
      </c>
      <c r="B10" s="116"/>
    </row>
    <row r="11" spans="1:2" s="102" customFormat="1" ht="13.5">
      <c r="A11" s="115" t="s">
        <v>1245</v>
      </c>
      <c r="B11" s="116">
        <v>36</v>
      </c>
    </row>
    <row r="12" spans="1:2" s="102" customFormat="1" ht="13.5">
      <c r="A12" s="113" t="s">
        <v>1246</v>
      </c>
      <c r="B12" s="114">
        <f>B13+B17</f>
        <v>0</v>
      </c>
    </row>
    <row r="13" spans="1:2" s="102" customFormat="1" ht="13.5">
      <c r="A13" s="115" t="s">
        <v>1247</v>
      </c>
      <c r="B13" s="114">
        <f>SUM(B14:B16)</f>
        <v>0</v>
      </c>
    </row>
    <row r="14" spans="1:2" s="102" customFormat="1" ht="13.5">
      <c r="A14" s="115" t="s">
        <v>1248</v>
      </c>
      <c r="B14" s="116"/>
    </row>
    <row r="15" spans="1:2" s="102" customFormat="1" ht="13.5">
      <c r="A15" s="115" t="s">
        <v>1249</v>
      </c>
      <c r="B15" s="116"/>
    </row>
    <row r="16" spans="1:2" s="102" customFormat="1" ht="13.5">
      <c r="A16" s="115" t="s">
        <v>1250</v>
      </c>
      <c r="B16" s="116"/>
    </row>
    <row r="17" spans="1:2" s="102" customFormat="1" ht="13.5">
      <c r="A17" s="115" t="s">
        <v>1251</v>
      </c>
      <c r="B17" s="114">
        <f>SUM(B18:B20)</f>
        <v>0</v>
      </c>
    </row>
    <row r="18" spans="1:2" s="102" customFormat="1" ht="13.5">
      <c r="A18" s="115" t="s">
        <v>1248</v>
      </c>
      <c r="B18" s="116"/>
    </row>
    <row r="19" spans="1:2" s="102" customFormat="1" ht="13.5">
      <c r="A19" s="115" t="s">
        <v>1249</v>
      </c>
      <c r="B19" s="116"/>
    </row>
    <row r="20" spans="1:2" s="102" customFormat="1" ht="13.5">
      <c r="A20" s="117" t="s">
        <v>1252</v>
      </c>
      <c r="B20" s="116"/>
    </row>
    <row r="21" spans="1:2" s="102" customFormat="1" ht="13.5">
      <c r="A21" s="113" t="s">
        <v>1253</v>
      </c>
      <c r="B21" s="114">
        <f>SUM(B22:B23)</f>
        <v>0</v>
      </c>
    </row>
    <row r="22" spans="1:2" s="102" customFormat="1" ht="13.5">
      <c r="A22" s="113" t="s">
        <v>1254</v>
      </c>
      <c r="B22" s="116"/>
    </row>
    <row r="23" spans="1:2" s="102" customFormat="1" ht="13.5">
      <c r="A23" s="113" t="s">
        <v>1255</v>
      </c>
      <c r="B23" s="114">
        <f>SUM(B24:B27)</f>
        <v>0</v>
      </c>
    </row>
    <row r="24" spans="1:2" s="102" customFormat="1" ht="13.5">
      <c r="A24" s="113" t="s">
        <v>1256</v>
      </c>
      <c r="B24" s="116"/>
    </row>
    <row r="25" spans="1:2" s="102" customFormat="1" ht="13.5">
      <c r="A25" s="113" t="s">
        <v>1257</v>
      </c>
      <c r="B25" s="116"/>
    </row>
    <row r="26" spans="1:2" s="102" customFormat="1" ht="13.5">
      <c r="A26" s="113" t="s">
        <v>1258</v>
      </c>
      <c r="B26" s="116"/>
    </row>
    <row r="27" spans="1:2" s="102" customFormat="1" ht="13.5">
      <c r="A27" s="113" t="s">
        <v>1259</v>
      </c>
      <c r="B27" s="116"/>
    </row>
    <row r="28" spans="1:2" s="102" customFormat="1" ht="13.5">
      <c r="A28" s="113" t="s">
        <v>1260</v>
      </c>
      <c r="B28" s="114">
        <f>B29+B42+B46+B47+B53</f>
        <v>26650</v>
      </c>
    </row>
    <row r="29" spans="1:2" s="102" customFormat="1" ht="13.5">
      <c r="A29" s="113" t="s">
        <v>1261</v>
      </c>
      <c r="B29" s="114">
        <f>SUM(B30:B41)</f>
        <v>26650</v>
      </c>
    </row>
    <row r="30" spans="1:2" s="102" customFormat="1" ht="13.5">
      <c r="A30" s="117" t="s">
        <v>1262</v>
      </c>
      <c r="B30" s="116">
        <v>20290</v>
      </c>
    </row>
    <row r="31" spans="1:2" s="102" customFormat="1" ht="13.5">
      <c r="A31" s="117" t="s">
        <v>1263</v>
      </c>
      <c r="B31" s="116"/>
    </row>
    <row r="32" spans="1:2" s="102" customFormat="1" ht="13.5">
      <c r="A32" s="117" t="s">
        <v>1264</v>
      </c>
      <c r="B32" s="116">
        <v>6344</v>
      </c>
    </row>
    <row r="33" spans="1:2" s="102" customFormat="1" ht="13.5">
      <c r="A33" s="117" t="s">
        <v>1265</v>
      </c>
      <c r="B33" s="116">
        <v>16</v>
      </c>
    </row>
    <row r="34" spans="1:2" s="102" customFormat="1" ht="13.5">
      <c r="A34" s="117" t="s">
        <v>1266</v>
      </c>
      <c r="B34" s="116"/>
    </row>
    <row r="35" spans="1:2" s="102" customFormat="1" ht="13.5">
      <c r="A35" s="117" t="s">
        <v>1267</v>
      </c>
      <c r="B35" s="116"/>
    </row>
    <row r="36" spans="1:2" s="102" customFormat="1" ht="13.5">
      <c r="A36" s="117" t="s">
        <v>1268</v>
      </c>
      <c r="B36" s="116"/>
    </row>
    <row r="37" spans="1:2" s="102" customFormat="1" ht="13.5">
      <c r="A37" s="117" t="s">
        <v>1269</v>
      </c>
      <c r="B37" s="116"/>
    </row>
    <row r="38" spans="1:2" s="102" customFormat="1" ht="13.5">
      <c r="A38" s="117" t="s">
        <v>1270</v>
      </c>
      <c r="B38" s="116"/>
    </row>
    <row r="39" spans="1:2" s="102" customFormat="1" ht="13.5">
      <c r="A39" s="118" t="s">
        <v>1271</v>
      </c>
      <c r="B39" s="116"/>
    </row>
    <row r="40" spans="1:2" s="102" customFormat="1" ht="13.5">
      <c r="A40" s="118" t="s">
        <v>1272</v>
      </c>
      <c r="B40" s="116"/>
    </row>
    <row r="41" spans="1:2" s="102" customFormat="1" ht="13.5">
      <c r="A41" s="117" t="s">
        <v>1273</v>
      </c>
      <c r="B41" s="116">
        <v>0</v>
      </c>
    </row>
    <row r="42" spans="1:2" s="102" customFormat="1" ht="13.5">
      <c r="A42" s="113" t="s">
        <v>1274</v>
      </c>
      <c r="B42" s="114">
        <f>SUM(B43:B45)</f>
        <v>0</v>
      </c>
    </row>
    <row r="43" spans="1:2" s="102" customFormat="1" ht="13.5">
      <c r="A43" s="117" t="s">
        <v>1262</v>
      </c>
      <c r="B43" s="116"/>
    </row>
    <row r="44" spans="1:2" s="102" customFormat="1" ht="13.5">
      <c r="A44" s="117" t="s">
        <v>1263</v>
      </c>
      <c r="B44" s="116"/>
    </row>
    <row r="45" spans="1:2" s="102" customFormat="1" ht="13.5">
      <c r="A45" s="117" t="s">
        <v>1275</v>
      </c>
      <c r="B45" s="116"/>
    </row>
    <row r="46" spans="1:2" s="102" customFormat="1" ht="13.5">
      <c r="A46" s="113" t="s">
        <v>1276</v>
      </c>
      <c r="B46" s="116"/>
    </row>
    <row r="47" spans="1:2" s="102" customFormat="1" ht="13.5">
      <c r="A47" s="113" t="s">
        <v>1277</v>
      </c>
      <c r="B47" s="114">
        <f>SUM(B48:B52)</f>
        <v>0</v>
      </c>
    </row>
    <row r="48" spans="1:2" s="102" customFormat="1" ht="13.5">
      <c r="A48" s="117" t="s">
        <v>1278</v>
      </c>
      <c r="B48" s="116"/>
    </row>
    <row r="49" spans="1:2" s="102" customFormat="1" ht="13.5">
      <c r="A49" s="117" t="s">
        <v>1279</v>
      </c>
      <c r="B49" s="116"/>
    </row>
    <row r="50" spans="1:2" s="102" customFormat="1" ht="13.5">
      <c r="A50" s="117" t="s">
        <v>1280</v>
      </c>
      <c r="B50" s="116"/>
    </row>
    <row r="51" spans="1:2" s="102" customFormat="1" ht="13.5">
      <c r="A51" s="117" t="s">
        <v>1281</v>
      </c>
      <c r="B51" s="116"/>
    </row>
    <row r="52" spans="1:2" s="102" customFormat="1" ht="13.5">
      <c r="A52" s="117" t="s">
        <v>1282</v>
      </c>
      <c r="B52" s="116"/>
    </row>
    <row r="53" spans="1:2" s="102" customFormat="1" ht="13.5">
      <c r="A53" s="113" t="s">
        <v>1283</v>
      </c>
      <c r="B53" s="116"/>
    </row>
    <row r="54" spans="1:2" s="102" customFormat="1" ht="13.5">
      <c r="A54" s="113" t="s">
        <v>1284</v>
      </c>
      <c r="B54" s="114">
        <f>B55+B61+B66+B71</f>
        <v>0</v>
      </c>
    </row>
    <row r="55" spans="1:2" s="102" customFormat="1" ht="13.5">
      <c r="A55" s="117" t="s">
        <v>1285</v>
      </c>
      <c r="B55" s="114">
        <f>SUM(B56:B60)</f>
        <v>0</v>
      </c>
    </row>
    <row r="56" spans="1:2" s="102" customFormat="1" ht="13.5">
      <c r="A56" s="119" t="s">
        <v>1286</v>
      </c>
      <c r="B56" s="116"/>
    </row>
    <row r="57" spans="1:2" ht="14.25">
      <c r="A57" s="119" t="s">
        <v>1287</v>
      </c>
      <c r="B57" s="116"/>
    </row>
    <row r="58" spans="1:2" ht="14.25">
      <c r="A58" s="119" t="s">
        <v>1288</v>
      </c>
      <c r="B58" s="116"/>
    </row>
    <row r="59" spans="1:2" ht="14.25">
      <c r="A59" s="119" t="s">
        <v>1289</v>
      </c>
      <c r="B59" s="116"/>
    </row>
    <row r="60" spans="1:2" ht="14.25">
      <c r="A60" s="119" t="s">
        <v>1290</v>
      </c>
      <c r="B60" s="116"/>
    </row>
    <row r="61" spans="1:2" ht="14.25">
      <c r="A61" s="117" t="s">
        <v>1291</v>
      </c>
      <c r="B61" s="114">
        <f>SUM(B62:B65)</f>
        <v>0</v>
      </c>
    </row>
    <row r="62" spans="1:2" ht="14.25">
      <c r="A62" s="117" t="s">
        <v>1249</v>
      </c>
      <c r="B62" s="116"/>
    </row>
    <row r="63" spans="1:2" ht="14.25">
      <c r="A63" s="117" t="s">
        <v>1292</v>
      </c>
      <c r="B63" s="116"/>
    </row>
    <row r="64" spans="1:2" ht="14.25">
      <c r="A64" s="117" t="s">
        <v>1293</v>
      </c>
      <c r="B64" s="116"/>
    </row>
    <row r="65" spans="1:2" ht="14.25">
      <c r="A65" s="117" t="s">
        <v>1294</v>
      </c>
      <c r="B65" s="116"/>
    </row>
    <row r="66" spans="1:2" ht="14.25">
      <c r="A66" s="117" t="s">
        <v>1295</v>
      </c>
      <c r="B66" s="114">
        <f>SUM(B67:B70)</f>
        <v>0</v>
      </c>
    </row>
    <row r="67" spans="1:2" ht="14.25">
      <c r="A67" s="117" t="s">
        <v>1249</v>
      </c>
      <c r="B67" s="116"/>
    </row>
    <row r="68" spans="1:2" ht="14.25">
      <c r="A68" s="117" t="s">
        <v>1292</v>
      </c>
      <c r="B68" s="116"/>
    </row>
    <row r="69" spans="1:2" ht="14.25">
      <c r="A69" s="117" t="s">
        <v>1296</v>
      </c>
      <c r="B69" s="116"/>
    </row>
    <row r="70" spans="1:2" ht="14.25">
      <c r="A70" s="117" t="s">
        <v>1297</v>
      </c>
      <c r="B70" s="116"/>
    </row>
    <row r="71" spans="1:2" ht="14.25">
      <c r="A71" s="117" t="s">
        <v>1298</v>
      </c>
      <c r="B71" s="114">
        <f>SUM(B72:B75)</f>
        <v>0</v>
      </c>
    </row>
    <row r="72" spans="1:2" ht="14.25">
      <c r="A72" s="117" t="s">
        <v>1299</v>
      </c>
      <c r="B72" s="116"/>
    </row>
    <row r="73" spans="1:2" ht="14.25">
      <c r="A73" s="117" t="s">
        <v>1300</v>
      </c>
      <c r="B73" s="116"/>
    </row>
    <row r="74" spans="1:2" ht="14.25">
      <c r="A74" s="117" t="s">
        <v>1301</v>
      </c>
      <c r="B74" s="116"/>
    </row>
    <row r="75" spans="1:2" ht="14.25">
      <c r="A75" s="117" t="s">
        <v>1302</v>
      </c>
      <c r="B75" s="116"/>
    </row>
    <row r="76" spans="1:2" ht="14.25">
      <c r="A76" s="115" t="s">
        <v>1303</v>
      </c>
      <c r="B76" s="114">
        <f>B77+B82+B87+B92+B101+B108</f>
        <v>0</v>
      </c>
    </row>
    <row r="77" spans="1:2" ht="14.25">
      <c r="A77" s="117" t="s">
        <v>1304</v>
      </c>
      <c r="B77" s="114">
        <f>SUM(B78:B81)</f>
        <v>0</v>
      </c>
    </row>
    <row r="78" spans="1:2" ht="14.25">
      <c r="A78" s="117" t="s">
        <v>1305</v>
      </c>
      <c r="B78" s="116"/>
    </row>
    <row r="79" spans="1:2" ht="14.25">
      <c r="A79" s="117" t="s">
        <v>1306</v>
      </c>
      <c r="B79" s="116"/>
    </row>
    <row r="80" spans="1:2" ht="14.25">
      <c r="A80" s="117" t="s">
        <v>1307</v>
      </c>
      <c r="B80" s="116"/>
    </row>
    <row r="81" spans="1:2" ht="14.25">
      <c r="A81" s="117" t="s">
        <v>1308</v>
      </c>
      <c r="B81" s="116"/>
    </row>
    <row r="82" spans="1:2" ht="14.25">
      <c r="A82" s="117" t="s">
        <v>1309</v>
      </c>
      <c r="B82" s="114">
        <f>SUM(B83:B86)</f>
        <v>0</v>
      </c>
    </row>
    <row r="83" spans="1:2" ht="14.25">
      <c r="A83" s="117" t="s">
        <v>1307</v>
      </c>
      <c r="B83" s="116"/>
    </row>
    <row r="84" spans="1:2" ht="14.25">
      <c r="A84" s="117" t="s">
        <v>1310</v>
      </c>
      <c r="B84" s="116"/>
    </row>
    <row r="85" spans="1:2" ht="14.25">
      <c r="A85" s="117" t="s">
        <v>1311</v>
      </c>
      <c r="B85" s="116"/>
    </row>
    <row r="86" spans="1:2" ht="14.25">
      <c r="A86" s="117" t="s">
        <v>1312</v>
      </c>
      <c r="B86" s="116"/>
    </row>
    <row r="87" spans="1:2" ht="14.25">
      <c r="A87" s="117" t="s">
        <v>1313</v>
      </c>
      <c r="B87" s="114">
        <f>SUM(B88:B91)</f>
        <v>0</v>
      </c>
    </row>
    <row r="88" spans="1:2" ht="14.25">
      <c r="A88" s="117" t="s">
        <v>1314</v>
      </c>
      <c r="B88" s="116"/>
    </row>
    <row r="89" spans="1:2" ht="14.25">
      <c r="A89" s="117" t="s">
        <v>1315</v>
      </c>
      <c r="B89" s="116"/>
    </row>
    <row r="90" spans="1:2" ht="14.25">
      <c r="A90" s="117" t="s">
        <v>1316</v>
      </c>
      <c r="B90" s="116"/>
    </row>
    <row r="91" spans="1:2" ht="14.25">
      <c r="A91" s="117" t="s">
        <v>1317</v>
      </c>
      <c r="B91" s="116"/>
    </row>
    <row r="92" spans="1:2" ht="14.25">
      <c r="A92" s="117" t="s">
        <v>1318</v>
      </c>
      <c r="B92" s="114">
        <f>SUM(B93:B100)</f>
        <v>0</v>
      </c>
    </row>
    <row r="93" spans="1:2" ht="14.25">
      <c r="A93" s="117" t="s">
        <v>1319</v>
      </c>
      <c r="B93" s="116"/>
    </row>
    <row r="94" spans="1:2" ht="14.25">
      <c r="A94" s="117" t="s">
        <v>1320</v>
      </c>
      <c r="B94" s="116"/>
    </row>
    <row r="95" spans="1:2" ht="14.25">
      <c r="A95" s="117" t="s">
        <v>1321</v>
      </c>
      <c r="B95" s="116"/>
    </row>
    <row r="96" spans="1:2" ht="14.25">
      <c r="A96" s="117" t="s">
        <v>1322</v>
      </c>
      <c r="B96" s="116"/>
    </row>
    <row r="97" spans="1:2" ht="14.25">
      <c r="A97" s="117" t="s">
        <v>1323</v>
      </c>
      <c r="B97" s="116"/>
    </row>
    <row r="98" spans="1:2" ht="14.25">
      <c r="A98" s="117" t="s">
        <v>1324</v>
      </c>
      <c r="B98" s="116"/>
    </row>
    <row r="99" spans="1:2" ht="14.25">
      <c r="A99" s="117" t="s">
        <v>1325</v>
      </c>
      <c r="B99" s="116"/>
    </row>
    <row r="100" spans="1:2" ht="14.25">
      <c r="A100" s="117" t="s">
        <v>1326</v>
      </c>
      <c r="B100" s="116"/>
    </row>
    <row r="101" spans="1:2" ht="14.25">
      <c r="A101" s="117" t="s">
        <v>1327</v>
      </c>
      <c r="B101" s="114">
        <f>SUM(B102:B107)</f>
        <v>0</v>
      </c>
    </row>
    <row r="102" spans="1:2" ht="14.25">
      <c r="A102" s="117" t="s">
        <v>1328</v>
      </c>
      <c r="B102" s="116"/>
    </row>
    <row r="103" spans="1:2" ht="14.25">
      <c r="A103" s="117" t="s">
        <v>1329</v>
      </c>
      <c r="B103" s="116"/>
    </row>
    <row r="104" spans="1:2" ht="14.25">
      <c r="A104" s="117" t="s">
        <v>1330</v>
      </c>
      <c r="B104" s="116"/>
    </row>
    <row r="105" spans="1:2" ht="14.25">
      <c r="A105" s="117" t="s">
        <v>1331</v>
      </c>
      <c r="B105" s="116"/>
    </row>
    <row r="106" spans="1:2" ht="14.25">
      <c r="A106" s="117" t="s">
        <v>1332</v>
      </c>
      <c r="B106" s="116"/>
    </row>
    <row r="107" spans="1:2" ht="14.25">
      <c r="A107" s="117" t="s">
        <v>1333</v>
      </c>
      <c r="B107" s="116"/>
    </row>
    <row r="108" spans="1:2" ht="14.25">
      <c r="A108" s="117" t="s">
        <v>1334</v>
      </c>
      <c r="B108" s="114">
        <f>SUM(B109:B116)</f>
        <v>0</v>
      </c>
    </row>
    <row r="109" spans="1:2" ht="14.25">
      <c r="A109" s="117" t="s">
        <v>1335</v>
      </c>
      <c r="B109" s="116"/>
    </row>
    <row r="110" spans="1:2" ht="14.25">
      <c r="A110" s="117" t="s">
        <v>1336</v>
      </c>
      <c r="B110" s="116"/>
    </row>
    <row r="111" spans="1:2" ht="14.25">
      <c r="A111" s="117" t="s">
        <v>1337</v>
      </c>
      <c r="B111" s="116"/>
    </row>
    <row r="112" spans="1:2" ht="14.25">
      <c r="A112" s="117" t="s">
        <v>1338</v>
      </c>
      <c r="B112" s="116"/>
    </row>
    <row r="113" spans="1:2" ht="14.25">
      <c r="A113" s="117" t="s">
        <v>1339</v>
      </c>
      <c r="B113" s="116"/>
    </row>
    <row r="114" spans="1:2" ht="14.25">
      <c r="A114" s="117" t="s">
        <v>1340</v>
      </c>
      <c r="B114" s="116"/>
    </row>
    <row r="115" spans="1:2" ht="14.25">
      <c r="A115" s="117" t="s">
        <v>1341</v>
      </c>
      <c r="B115" s="116"/>
    </row>
    <row r="116" spans="1:2" ht="14.25">
      <c r="A116" s="117" t="s">
        <v>1342</v>
      </c>
      <c r="B116" s="116"/>
    </row>
    <row r="117" spans="1:2" ht="14.25">
      <c r="A117" s="115" t="s">
        <v>1343</v>
      </c>
      <c r="B117" s="114">
        <f>B118+B125</f>
        <v>0</v>
      </c>
    </row>
    <row r="118" spans="1:2" ht="14.25">
      <c r="A118" s="117" t="s">
        <v>1344</v>
      </c>
      <c r="B118" s="114">
        <f>SUM(B119:B124)</f>
        <v>0</v>
      </c>
    </row>
    <row r="119" spans="1:2" ht="14.25">
      <c r="A119" s="117" t="s">
        <v>1345</v>
      </c>
      <c r="B119" s="116"/>
    </row>
    <row r="120" spans="1:2" ht="14.25">
      <c r="A120" s="117" t="s">
        <v>1346</v>
      </c>
      <c r="B120" s="116"/>
    </row>
    <row r="121" spans="1:2" ht="14.25">
      <c r="A121" s="117" t="s">
        <v>1347</v>
      </c>
      <c r="B121" s="116"/>
    </row>
    <row r="122" spans="1:2" ht="14.25">
      <c r="A122" s="117" t="s">
        <v>1348</v>
      </c>
      <c r="B122" s="116"/>
    </row>
    <row r="123" spans="1:2" ht="14.25">
      <c r="A123" s="117" t="s">
        <v>1349</v>
      </c>
      <c r="B123" s="116"/>
    </row>
    <row r="124" spans="1:2" ht="14.25">
      <c r="A124" s="117" t="s">
        <v>1350</v>
      </c>
      <c r="B124" s="116">
        <v>0</v>
      </c>
    </row>
    <row r="125" spans="1:2" ht="14.25">
      <c r="A125" s="117" t="s">
        <v>1351</v>
      </c>
      <c r="B125" s="114">
        <f>B126+B127</f>
        <v>0</v>
      </c>
    </row>
    <row r="126" spans="1:2" ht="14.25">
      <c r="A126" s="117" t="s">
        <v>1352</v>
      </c>
      <c r="B126" s="116"/>
    </row>
    <row r="127" spans="1:2" ht="14.25">
      <c r="A127" s="117" t="s">
        <v>1353</v>
      </c>
      <c r="B127" s="116"/>
    </row>
    <row r="128" spans="1:2" ht="14.25">
      <c r="A128" s="115" t="s">
        <v>1354</v>
      </c>
      <c r="B128" s="114">
        <f>B129</f>
        <v>0</v>
      </c>
    </row>
    <row r="129" spans="1:2" ht="14.25">
      <c r="A129" s="117" t="s">
        <v>1355</v>
      </c>
      <c r="B129" s="114">
        <f>SUM(B130:B134)</f>
        <v>0</v>
      </c>
    </row>
    <row r="130" spans="1:2" ht="14.25">
      <c r="A130" s="117" t="s">
        <v>1356</v>
      </c>
      <c r="B130" s="116"/>
    </row>
    <row r="131" spans="1:2" ht="14.25">
      <c r="A131" s="117" t="s">
        <v>1357</v>
      </c>
      <c r="B131" s="116"/>
    </row>
    <row r="132" spans="1:2" ht="14.25">
      <c r="A132" s="117" t="s">
        <v>1358</v>
      </c>
      <c r="B132" s="116"/>
    </row>
    <row r="133" spans="1:2" ht="14.25">
      <c r="A133" s="117" t="s">
        <v>1359</v>
      </c>
      <c r="B133" s="116"/>
    </row>
    <row r="134" spans="1:2" ht="14.25">
      <c r="A134" s="117" t="s">
        <v>1360</v>
      </c>
      <c r="B134" s="116"/>
    </row>
    <row r="135" spans="1:2" ht="14.25">
      <c r="A135" s="115" t="s">
        <v>1361</v>
      </c>
      <c r="B135" s="114">
        <f>B136+B137+B146</f>
        <v>499</v>
      </c>
    </row>
    <row r="136" spans="1:2" ht="14.25">
      <c r="A136" s="117" t="s">
        <v>1362</v>
      </c>
      <c r="B136" s="116">
        <v>10</v>
      </c>
    </row>
    <row r="137" spans="1:2" ht="14.25">
      <c r="A137" s="117" t="s">
        <v>1363</v>
      </c>
      <c r="B137" s="114">
        <f>SUM(B138:B145)</f>
        <v>0</v>
      </c>
    </row>
    <row r="138" spans="1:2" ht="14.25">
      <c r="A138" s="118" t="s">
        <v>1364</v>
      </c>
      <c r="B138" s="116"/>
    </row>
    <row r="139" spans="1:2" ht="14.25">
      <c r="A139" s="117" t="s">
        <v>1365</v>
      </c>
      <c r="B139" s="116"/>
    </row>
    <row r="140" spans="1:2" ht="14.25">
      <c r="A140" s="117" t="s">
        <v>1366</v>
      </c>
      <c r="B140" s="116"/>
    </row>
    <row r="141" spans="1:2" ht="14.25">
      <c r="A141" s="117" t="s">
        <v>1367</v>
      </c>
      <c r="B141" s="116"/>
    </row>
    <row r="142" spans="1:2" ht="14.25">
      <c r="A142" s="117" t="s">
        <v>1368</v>
      </c>
      <c r="B142" s="116"/>
    </row>
    <row r="143" spans="1:2" ht="14.25">
      <c r="A143" s="117" t="s">
        <v>1369</v>
      </c>
      <c r="B143" s="116"/>
    </row>
    <row r="144" spans="1:2" ht="14.25">
      <c r="A144" s="117" t="s">
        <v>1370</v>
      </c>
      <c r="B144" s="116"/>
    </row>
    <row r="145" spans="1:2" ht="14.25">
      <c r="A145" s="117" t="s">
        <v>1371</v>
      </c>
      <c r="B145" s="116"/>
    </row>
    <row r="146" spans="1:2" ht="14.25">
      <c r="A146" s="117" t="s">
        <v>1372</v>
      </c>
      <c r="B146" s="114">
        <f>SUM(B147:B156)</f>
        <v>489</v>
      </c>
    </row>
    <row r="147" spans="1:2" ht="14.25">
      <c r="A147" s="118" t="s">
        <v>1373</v>
      </c>
      <c r="B147" s="116">
        <v>436</v>
      </c>
    </row>
    <row r="148" spans="1:2" ht="14.25">
      <c r="A148" s="117" t="s">
        <v>1374</v>
      </c>
      <c r="B148" s="116">
        <v>45</v>
      </c>
    </row>
    <row r="149" spans="1:2" ht="14.25">
      <c r="A149" s="117" t="s">
        <v>1375</v>
      </c>
      <c r="B149" s="116">
        <v>8</v>
      </c>
    </row>
    <row r="150" spans="1:2" ht="14.25">
      <c r="A150" s="117" t="s">
        <v>1376</v>
      </c>
      <c r="B150" s="116"/>
    </row>
    <row r="151" spans="1:2" ht="14.25">
      <c r="A151" s="117" t="s">
        <v>1377</v>
      </c>
      <c r="B151" s="116"/>
    </row>
    <row r="152" spans="1:2" ht="14.25">
      <c r="A152" s="117" t="s">
        <v>1378</v>
      </c>
      <c r="B152" s="116"/>
    </row>
    <row r="153" spans="1:2" ht="14.25">
      <c r="A153" s="117" t="s">
        <v>1379</v>
      </c>
      <c r="B153" s="116"/>
    </row>
    <row r="154" spans="1:2" ht="14.25">
      <c r="A154" s="117" t="s">
        <v>1380</v>
      </c>
      <c r="B154" s="116"/>
    </row>
    <row r="155" spans="1:2" ht="14.25">
      <c r="A155" s="117" t="s">
        <v>1381</v>
      </c>
      <c r="B155" s="116"/>
    </row>
    <row r="156" spans="1:2" ht="14.25">
      <c r="A156" s="117" t="s">
        <v>1382</v>
      </c>
      <c r="B156" s="116"/>
    </row>
    <row r="157" spans="1:2" ht="14.25">
      <c r="A157" s="115" t="s">
        <v>1383</v>
      </c>
      <c r="B157" s="116">
        <v>6336</v>
      </c>
    </row>
    <row r="158" spans="1:2" ht="14.25">
      <c r="A158" s="115" t="s">
        <v>1384</v>
      </c>
      <c r="B158" s="116"/>
    </row>
    <row r="159" spans="1:2" ht="14.25">
      <c r="A159" s="117"/>
      <c r="B159" s="116"/>
    </row>
    <row r="160" spans="1:2" ht="14.25">
      <c r="A160" s="117"/>
      <c r="B160" s="116"/>
    </row>
    <row r="161" spans="1:2" ht="14.25">
      <c r="A161" s="94" t="s">
        <v>1150</v>
      </c>
      <c r="B161" s="114">
        <f>SUM(B158,B157,B135,B128,B117,B76,B54,B28,B21,B12,B6,)</f>
        <v>33522</v>
      </c>
    </row>
    <row r="162" spans="1:2" ht="14.25">
      <c r="A162" s="96" t="s">
        <v>27</v>
      </c>
      <c r="B162" s="114">
        <f>SUM(B163,B166:B169)</f>
        <v>0</v>
      </c>
    </row>
    <row r="163" spans="1:2" ht="14.25">
      <c r="A163" s="97" t="s">
        <v>1385</v>
      </c>
      <c r="B163" s="114">
        <f>SUM(B164:B165)</f>
        <v>0</v>
      </c>
    </row>
    <row r="164" spans="1:2" ht="14.25">
      <c r="A164" s="97" t="s">
        <v>1386</v>
      </c>
      <c r="B164" s="116"/>
    </row>
    <row r="165" spans="1:2" ht="14.25">
      <c r="A165" s="97" t="s">
        <v>1387</v>
      </c>
      <c r="B165" s="116"/>
    </row>
    <row r="166" spans="1:2" ht="14.25">
      <c r="A166" s="97" t="s">
        <v>1388</v>
      </c>
      <c r="B166" s="116"/>
    </row>
    <row r="167" spans="1:2" ht="14.25">
      <c r="A167" s="97" t="s">
        <v>1389</v>
      </c>
      <c r="B167" s="116"/>
    </row>
    <row r="168" spans="1:2" ht="14.25">
      <c r="A168" s="101" t="s">
        <v>1390</v>
      </c>
      <c r="B168" s="116"/>
    </row>
    <row r="169" spans="1:2" ht="14.25">
      <c r="A169" s="101" t="s">
        <v>1391</v>
      </c>
      <c r="B169" s="116"/>
    </row>
    <row r="170" spans="1:2" ht="14.25">
      <c r="A170" s="101"/>
      <c r="B170" s="116"/>
    </row>
    <row r="171" spans="1:2" ht="14.25">
      <c r="A171" s="101"/>
      <c r="B171" s="116"/>
    </row>
    <row r="172" spans="1:2" ht="14.25">
      <c r="A172" s="101"/>
      <c r="B172" s="116"/>
    </row>
    <row r="173" spans="1:2" ht="14.25">
      <c r="A173" s="101"/>
      <c r="B173" s="116"/>
    </row>
    <row r="174" spans="1:2" ht="14.25">
      <c r="A174" s="94" t="s">
        <v>101</v>
      </c>
      <c r="B174" s="120">
        <f>SUM(B161,B162)</f>
        <v>33522</v>
      </c>
    </row>
  </sheetData>
  <sheetProtection/>
  <protectedRanges>
    <protectedRange sqref="B6 B8 B9 B11:B12 B14:B19 B21:B24 B26:B31 B33:B35 B39:B43 B48:B53" name="区域2"/>
    <protectedRange sqref="B8 B8:B11 B14:B16 B18:B20 B22 B24:B27 B30:B41 B43:B46 B48:B53 B56:B60 B62:B65 B67:B70 B72:B75 B78:B81 B83:B86 B88:B91 B93:B100 B102:B107 B109:B116 B119:B124 B126:B127 B130:B134 B136 B138:B145 B147:B158 B164:B169" name="区域2_1"/>
  </protectedRanges>
  <mergeCells count="2">
    <mergeCell ref="A2:F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2017-05-10T07:51:06Z</cp:lastPrinted>
  <dcterms:created xsi:type="dcterms:W3CDTF">2006-02-13T05:15:25Z</dcterms:created>
  <dcterms:modified xsi:type="dcterms:W3CDTF">2018-10-12T08:29:19Z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